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035" windowHeight="8220" firstSheet="2" activeTab="3"/>
  </bookViews>
  <sheets>
    <sheet name="0000" sheetId="1" state="veryHidden" r:id="rId1"/>
    <sheet name="XXXX" sheetId="2" state="veryHidden" r:id="rId2"/>
    <sheet name="男子" sheetId="3" r:id="rId3"/>
    <sheet name="男種目" sheetId="4" r:id="rId4"/>
    <sheet name="女子決勝" sheetId="5" r:id="rId5"/>
    <sheet name="女種目" sheetId="6" r:id="rId6"/>
    <sheet name="班編成" sheetId="7" r:id="rId7"/>
    <sheet name="新体操" sheetId="8" r:id="rId8"/>
  </sheets>
  <definedNames>
    <definedName name="_xlnm.Print_Area" localSheetId="4">'女子決勝'!$B$2:$O$25</definedName>
    <definedName name="_xlnm.Print_Area" localSheetId="5">'女種目'!$P$3:$X$30</definedName>
    <definedName name="_xlnm.Print_Area" localSheetId="7">'新体操'!$B$3:$I$15</definedName>
    <definedName name="_xlnm.Print_Area" localSheetId="2">'男子'!$B$2:$Y$27</definedName>
    <definedName name="_xlnm.Print_Area" localSheetId="3">'男種目'!$Z$3:$AH$30</definedName>
    <definedName name="_xlnm.Print_Area" localSheetId="6">'班編成'!$B$5:$O$24</definedName>
  </definedNames>
  <calcPr fullCalcOnLoad="1"/>
</workbook>
</file>

<file path=xl/sharedStrings.xml><?xml version="1.0" encoding="utf-8"?>
<sst xmlns="http://schemas.openxmlformats.org/spreadsheetml/2006/main" count="489" uniqueCount="145">
  <si>
    <t>於</t>
  </si>
  <si>
    <t>県総合体育センター体育館</t>
  </si>
  <si>
    <t>体操競技男子</t>
  </si>
  <si>
    <t>団体</t>
  </si>
  <si>
    <t>跳馬</t>
  </si>
  <si>
    <t>鉄棒</t>
  </si>
  <si>
    <t>総合成績</t>
  </si>
  <si>
    <t>あん馬</t>
  </si>
  <si>
    <t>学校名</t>
  </si>
  <si>
    <t>選手名</t>
  </si>
  <si>
    <t>規定</t>
  </si>
  <si>
    <t>自由</t>
  </si>
  <si>
    <t>合計</t>
  </si>
  <si>
    <t>順位</t>
  </si>
  <si>
    <t>チーム順位</t>
  </si>
  <si>
    <t>団体総合</t>
  </si>
  <si>
    <t>個人</t>
  </si>
  <si>
    <t>ゆか</t>
  </si>
  <si>
    <t>県中学校総合体育大会体操競技大会（兼九州大会予選会）</t>
  </si>
  <si>
    <t>体操競技女子</t>
  </si>
  <si>
    <t>ゆか</t>
  </si>
  <si>
    <t>平均台</t>
  </si>
  <si>
    <t>段違い平行棒</t>
  </si>
  <si>
    <t>得点</t>
  </si>
  <si>
    <t>個人総合</t>
  </si>
  <si>
    <t>種目別</t>
  </si>
  <si>
    <t>男子班編成</t>
  </si>
  <si>
    <t>団体</t>
  </si>
  <si>
    <t>ゆか</t>
  </si>
  <si>
    <t>跳馬</t>
  </si>
  <si>
    <t>鉄棒</t>
  </si>
  <si>
    <t>総合成績</t>
  </si>
  <si>
    <t>あん馬</t>
  </si>
  <si>
    <t>学校名</t>
  </si>
  <si>
    <t>選手名</t>
  </si>
  <si>
    <t>規定</t>
  </si>
  <si>
    <t>自由</t>
  </si>
  <si>
    <t>合計</t>
  </si>
  <si>
    <t>順位</t>
  </si>
  <si>
    <t>ゆか</t>
  </si>
  <si>
    <t>ゆか</t>
  </si>
  <si>
    <t>平均台</t>
  </si>
  <si>
    <t>段違い平行棒</t>
  </si>
  <si>
    <t>れいめい中学校</t>
  </si>
  <si>
    <t>川内中央中学校</t>
  </si>
  <si>
    <t>れいめい中学校</t>
  </si>
  <si>
    <t>ﾗ･ｻｰﾙ中学校</t>
  </si>
  <si>
    <t>ﾗ･ｻｰﾙ中学校</t>
  </si>
  <si>
    <t>組</t>
  </si>
  <si>
    <t>１組</t>
  </si>
  <si>
    <t>背番号</t>
  </si>
  <si>
    <t>増永　崚</t>
  </si>
  <si>
    <t>増永　崚</t>
  </si>
  <si>
    <t>紫原中学校</t>
  </si>
  <si>
    <t>青木　基</t>
  </si>
  <si>
    <t>伊集院中学校</t>
  </si>
  <si>
    <t>得点</t>
  </si>
  <si>
    <t>城西中学校</t>
  </si>
  <si>
    <t>伊集院中学校</t>
  </si>
  <si>
    <t>体操競技女子決勝</t>
  </si>
  <si>
    <t>江藤祥悟</t>
  </si>
  <si>
    <t>江藤祥悟</t>
  </si>
  <si>
    <t>清水中学校</t>
  </si>
  <si>
    <t>清水中学校</t>
  </si>
  <si>
    <t>甲南中学校</t>
  </si>
  <si>
    <t>甲南中学校</t>
  </si>
  <si>
    <t>馬場康平</t>
  </si>
  <si>
    <t>馬場康平</t>
  </si>
  <si>
    <t>永山大希</t>
  </si>
  <si>
    <t>永山大希</t>
  </si>
  <si>
    <t>西之原佑奎</t>
  </si>
  <si>
    <t>西之原佑奎</t>
  </si>
  <si>
    <t>上小原中学校</t>
  </si>
  <si>
    <t>上小原中学校</t>
  </si>
  <si>
    <t>野邊日奈子</t>
  </si>
  <si>
    <t>野邊日奈子</t>
  </si>
  <si>
    <t>武中学校</t>
  </si>
  <si>
    <t>武中学校</t>
  </si>
  <si>
    <t>船脇しほり</t>
  </si>
  <si>
    <t>船脇しほり</t>
  </si>
  <si>
    <t>伊敷台中学校</t>
  </si>
  <si>
    <t>伊敷台中学校</t>
  </si>
  <si>
    <t>2組</t>
  </si>
  <si>
    <t>ベスト３</t>
  </si>
  <si>
    <t>ベスト３</t>
  </si>
  <si>
    <t>ゆか</t>
  </si>
  <si>
    <t>演技順</t>
  </si>
  <si>
    <t>県中学校総合体育大会新体操競技大会（兼九州大会予選会）</t>
  </si>
  <si>
    <t>新体操競技男子</t>
  </si>
  <si>
    <t>学校名</t>
  </si>
  <si>
    <t>内村志朗</t>
  </si>
  <si>
    <t>福永将司</t>
  </si>
  <si>
    <t>天保山中学校</t>
  </si>
  <si>
    <t>西陵中学校</t>
  </si>
  <si>
    <t>種目</t>
  </si>
  <si>
    <t>三井　将嗣</t>
  </si>
  <si>
    <t>三井　将嗣</t>
  </si>
  <si>
    <t>岡澤　宏明</t>
  </si>
  <si>
    <t>岡澤　宏明</t>
  </si>
  <si>
    <t>山本　森風</t>
  </si>
  <si>
    <t>山本　森風</t>
  </si>
  <si>
    <t>東　　空</t>
  </si>
  <si>
    <t>東　　空</t>
  </si>
  <si>
    <t>鷲尾　幹也</t>
  </si>
  <si>
    <t>鷲尾　幹也</t>
  </si>
  <si>
    <t>原口　幸大</t>
  </si>
  <si>
    <t>原口　幸大</t>
  </si>
  <si>
    <t>鈴木　聡泰</t>
  </si>
  <si>
    <t>鈴木　聡泰</t>
  </si>
  <si>
    <t>春口亮人</t>
  </si>
  <si>
    <t>春口亮人</t>
  </si>
  <si>
    <t>平成２３年度　鹿児島県中学校総合体育大会</t>
  </si>
  <si>
    <t>H23.7.25～26</t>
  </si>
  <si>
    <t>中島　芽衣</t>
  </si>
  <si>
    <t>中島　芽衣</t>
  </si>
  <si>
    <t>切手　彩乃</t>
  </si>
  <si>
    <t>切手　彩乃</t>
  </si>
  <si>
    <t>中島　礼菜</t>
  </si>
  <si>
    <t>中島　礼菜</t>
  </si>
  <si>
    <t>岡﨑　星香</t>
  </si>
  <si>
    <t>岡﨑　星香</t>
  </si>
  <si>
    <t>有川　朱音</t>
  </si>
  <si>
    <t>有川　朱音</t>
  </si>
  <si>
    <t>古園　和実</t>
  </si>
  <si>
    <t>古園　和実</t>
  </si>
  <si>
    <t>山下　優美</t>
  </si>
  <si>
    <t>山下　優美</t>
  </si>
  <si>
    <t>福永　雅子</t>
  </si>
  <si>
    <t>福永　雅子</t>
  </si>
  <si>
    <t>鮫島　千明</t>
  </si>
  <si>
    <t>鮫島　千明</t>
  </si>
  <si>
    <t>星峯中学校</t>
  </si>
  <si>
    <t>星峯中学校</t>
  </si>
  <si>
    <t>山口　友佳</t>
  </si>
  <si>
    <t>山口　友佳</t>
  </si>
  <si>
    <t>城西中学校</t>
  </si>
  <si>
    <t>クラブ</t>
  </si>
  <si>
    <t>スティック</t>
  </si>
  <si>
    <t>ｷｹﾝ</t>
  </si>
  <si>
    <t>ｷｹﾝ</t>
  </si>
  <si>
    <t>平成23年度　鹿児島県中学校総合体育大会</t>
  </si>
  <si>
    <t>H23.7.25～26</t>
  </si>
  <si>
    <t>西陵中学校</t>
  </si>
  <si>
    <t>西陵中学校</t>
  </si>
  <si>
    <t>ｷｹﾝ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</si>
</sst>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0;"/>
    <numFmt numFmtId="178" formatCode="0.000_ "/>
    <numFmt numFmtId="179" formatCode="0.000_);[Red]\(0.000\)"/>
    <numFmt numFmtId="180" formatCode="0.00;[Red]0.00"/>
    <numFmt numFmtId="181" formatCode="0.00_ ;[Red]\-0.00\ "/>
    <numFmt numFmtId="182" formatCode="0;0.0;"/>
    <numFmt numFmtId="183" formatCode="0;0.00;"/>
    <numFmt numFmtId="184" formatCode="0.00_);[Red]\(0.00\)"/>
    <numFmt numFmtId="185" formatCode="0.0_ "/>
    <numFmt numFmtId="186" formatCode="0.0_);[Red]\(0.0\)"/>
    <numFmt numFmtId="187" formatCode="0_);[Red]\(0\)"/>
    <numFmt numFmtId="188" formatCode="m&quot;月&quot;d&quot;日&quot;aaa"/>
    <numFmt numFmtId="189" formatCode="m&quot;月&quot;d&quot;日&quot;&quot;（&quot;aaa&quot;）&quot;"/>
    <numFmt numFmtId="190" formatCode="&quot;¥&quot;#,##0;&quot;¥&quot;\!\-#,##0"/>
    <numFmt numFmtId="191" formatCode="&quot;¥&quot;#,##0;[Red]&quot;¥&quot;\!\-#,##0"/>
    <numFmt numFmtId="192" formatCode="&quot;¥&quot;#,##0.00;&quot;¥&quot;\!\-#,##0.00"/>
    <numFmt numFmtId="193" formatCode="&quot;¥&quot;#,##0.00;[Red]&quot;¥&quot;\!\-#,##0.00"/>
    <numFmt numFmtId="194" formatCode="_ &quot;¥&quot;* #,##0_ ;_ &quot;¥&quot;* \!\-#,##0_ ;_ &quot;¥&quot;* &quot;-&quot;_ ;_ @_ "/>
    <numFmt numFmtId="195" formatCode="_ * #,##0_ ;_ * \!\-#,##0_ ;_ * &quot;-&quot;_ ;_ @_ "/>
    <numFmt numFmtId="196" formatCode="_ &quot;¥&quot;* #,##0.00_ ;_ &quot;¥&quot;* \!\-#,##0.00_ ;_ &quot;¥&quot;* &quot;-&quot;??_ ;_ @_ "/>
    <numFmt numFmtId="197" formatCode="_ * #,##0.00_ ;_ * \!\-#,##0.00_ ;_ * &quot;-&quot;??_ ;_ @_ "/>
    <numFmt numFmtId="198" formatCode="\!\$#,##0_);\!\(\!\$#,##0\!\)"/>
    <numFmt numFmtId="199" formatCode="\!\$#,##0_);[Red]\!\(\!\$#,##0\!\)"/>
    <numFmt numFmtId="200" formatCode="\!\$#,##0.00_);\!\(\!\$#,##0.00\!\)"/>
    <numFmt numFmtId="201" formatCode="\!\$#,##0.00_);[Red]\!\(\!\$#,##0.00\!\)"/>
    <numFmt numFmtId="202" formatCode="&quot;¥&quot;#,##0;&quot;¥&quot;&quot;¥&quot;\!\-#,##0"/>
    <numFmt numFmtId="203" formatCode="&quot;¥&quot;#,##0;[Red]&quot;¥&quot;&quot;¥&quot;\!\-#,##0"/>
    <numFmt numFmtId="204" formatCode="&quot;¥&quot;#,##0.00;&quot;¥&quot;&quot;¥&quot;\!\-#,##0.00"/>
    <numFmt numFmtId="205" formatCode="&quot;¥&quot;#,##0.00;[Red]&quot;¥&quot;&quot;¥&quot;\!\-#,##0.00"/>
    <numFmt numFmtId="206" formatCode="_ &quot;¥&quot;* #,##0_ ;_ &quot;¥&quot;* &quot;¥&quot;\!\-#,##0_ ;_ &quot;¥&quot;* &quot;-&quot;_ ;_ @_ "/>
    <numFmt numFmtId="207" formatCode="_ * #,##0_ ;_ * &quot;¥&quot;\!\-#,##0_ ;_ * &quot;-&quot;_ ;_ @_ "/>
    <numFmt numFmtId="208" formatCode="_ &quot;¥&quot;* #,##0.00_ ;_ &quot;¥&quot;* &quot;¥&quot;\!\-#,##0.00_ ;_ &quot;¥&quot;* &quot;-&quot;??_ ;_ @_ "/>
    <numFmt numFmtId="209" formatCode="_ * #,##0.00_ ;_ * &quot;¥&quot;\!\-#,##0.00_ ;_ * &quot;-&quot;??_ ;_ @_ "/>
    <numFmt numFmtId="210" formatCode="&quot;¥&quot;\!\$#,##0_);&quot;¥&quot;\!\(&quot;¥&quot;\!\$#,##0&quot;¥&quot;\!\)"/>
    <numFmt numFmtId="211" formatCode="&quot;¥&quot;\!\$#,##0_);[Red]&quot;¥&quot;\!\(&quot;¥&quot;\!\$#,##0&quot;¥&quot;\!\)"/>
    <numFmt numFmtId="212" formatCode="&quot;¥&quot;\!\$#,##0.00_);&quot;¥&quot;\!\(&quot;¥&quot;\!\$#,##0.00&quot;¥&quot;\!\)"/>
    <numFmt numFmtId="213" formatCode="&quot;¥&quot;\!\$#,##0.00_);[Red]&quot;¥&quot;\!\(&quot;¥&quot;\!\$#,##0.00&quot;¥&quot;\!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¥&quot;#,##0;\-&quot;¥&quot;#,##0"/>
    <numFmt numFmtId="218" formatCode="&quot;¥&quot;#,##0;[Red]\-&quot;¥&quot;#,##0"/>
    <numFmt numFmtId="219" formatCode="[&lt;=999]000;000\-00"/>
    <numFmt numFmtId="220" formatCode="0.0;[Red]0.0"/>
    <numFmt numFmtId="221" formatCode="0;[Red]0"/>
    <numFmt numFmtId="222" formatCode="m/d"/>
    <numFmt numFmtId="223" formatCode="_(&quot;$&quot;* #,##0_);_(&quot;$&quot;* \(#,##0\);_(&quot;$&quot;* &quot;-&quot;_);_(@_)"/>
    <numFmt numFmtId="224" formatCode="0.000;0.000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2"/>
      <name val="ＭＳ Ｐゴシック"/>
      <family val="3"/>
    </font>
    <font>
      <i/>
      <sz val="16"/>
      <name val="ＭＳ Ｐゴシック"/>
      <family val="3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9" fontId="0" fillId="0" borderId="27" xfId="0" applyNumberFormat="1" applyFont="1" applyBorder="1" applyAlignment="1">
      <alignment horizontal="right" vertical="center"/>
    </xf>
    <xf numFmtId="179" fontId="0" fillId="0" borderId="21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9" fontId="0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9" fontId="0" fillId="0" borderId="29" xfId="0" applyNumberFormat="1" applyFont="1" applyBorder="1" applyAlignment="1">
      <alignment horizontal="right" vertical="center"/>
    </xf>
    <xf numFmtId="179" fontId="0" fillId="0" borderId="33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179" fontId="0" fillId="0" borderId="44" xfId="0" applyNumberFormat="1" applyFont="1" applyBorder="1" applyAlignment="1">
      <alignment vertical="center"/>
    </xf>
    <xf numFmtId="179" fontId="0" fillId="0" borderId="45" xfId="0" applyNumberFormat="1" applyFont="1" applyBorder="1" applyAlignment="1">
      <alignment vertical="center"/>
    </xf>
    <xf numFmtId="179" fontId="0" fillId="0" borderId="46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0" fontId="0" fillId="0" borderId="50" xfId="0" applyFont="1" applyFill="1" applyBorder="1" applyAlignment="1">
      <alignment vertical="center"/>
    </xf>
    <xf numFmtId="179" fontId="0" fillId="0" borderId="46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vertical="center"/>
    </xf>
    <xf numFmtId="179" fontId="0" fillId="0" borderId="51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33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78" fontId="0" fillId="0" borderId="33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53" xfId="0" applyFont="1" applyBorder="1" applyAlignment="1">
      <alignment horizontal="center" vertical="center"/>
    </xf>
    <xf numFmtId="0" fontId="0" fillId="0" borderId="27" xfId="0" applyFont="1" applyBorder="1" applyAlignment="1">
      <alignment vertical="center" shrinkToFit="1"/>
    </xf>
    <xf numFmtId="0" fontId="0" fillId="0" borderId="5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176" fontId="0" fillId="0" borderId="35" xfId="0" applyNumberFormat="1" applyFont="1" applyBorder="1" applyAlignment="1">
      <alignment vertical="center"/>
    </xf>
    <xf numFmtId="184" fontId="0" fillId="0" borderId="35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176" fontId="0" fillId="0" borderId="58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176" fontId="8" fillId="0" borderId="5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4" xfId="0" applyFont="1" applyBorder="1" applyAlignment="1">
      <alignment vertical="center" shrinkToFit="1"/>
    </xf>
    <xf numFmtId="0" fontId="0" fillId="0" borderId="42" xfId="0" applyFont="1" applyBorder="1" applyAlignment="1">
      <alignment horizontal="center" vertical="center"/>
    </xf>
    <xf numFmtId="179" fontId="0" fillId="0" borderId="60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0" fillId="0" borderId="61" xfId="0" applyFont="1" applyBorder="1" applyAlignment="1">
      <alignment horizontal="center" vertical="center" shrinkToFit="1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184" fontId="0" fillId="0" borderId="29" xfId="0" applyNumberFormat="1" applyFont="1" applyBorder="1" applyAlignment="1">
      <alignment vertical="center"/>
    </xf>
    <xf numFmtId="0" fontId="0" fillId="0" borderId="62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35" xfId="0" applyNumberFormat="1" applyFont="1" applyBorder="1" applyAlignment="1">
      <alignment horizontal="right" vertical="center"/>
    </xf>
    <xf numFmtId="0" fontId="0" fillId="0" borderId="63" xfId="0" applyFont="1" applyBorder="1" applyAlignment="1">
      <alignment vertical="center" shrinkToFit="1"/>
    </xf>
    <xf numFmtId="0" fontId="0" fillId="0" borderId="39" xfId="0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179" fontId="0" fillId="0" borderId="65" xfId="0" applyNumberFormat="1" applyFont="1" applyBorder="1" applyAlignment="1">
      <alignment vertical="center"/>
    </xf>
    <xf numFmtId="179" fontId="0" fillId="0" borderId="66" xfId="0" applyNumberFormat="1" applyFont="1" applyBorder="1" applyAlignment="1">
      <alignment vertical="center"/>
    </xf>
    <xf numFmtId="179" fontId="0" fillId="0" borderId="66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9" fontId="0" fillId="0" borderId="33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38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9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71" xfId="0" applyFont="1" applyBorder="1" applyAlignment="1">
      <alignment horizontal="center" vertical="center"/>
    </xf>
    <xf numFmtId="0" fontId="0" fillId="0" borderId="44" xfId="0" applyFont="1" applyBorder="1" applyAlignment="1">
      <alignment vertical="center" shrinkToFit="1"/>
    </xf>
    <xf numFmtId="0" fontId="0" fillId="0" borderId="72" xfId="0" applyFont="1" applyBorder="1" applyAlignment="1">
      <alignment horizontal="center" vertical="center"/>
    </xf>
    <xf numFmtId="0" fontId="0" fillId="0" borderId="22" xfId="0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8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3" xfId="0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85" xfId="0" applyFont="1" applyBorder="1" applyAlignment="1">
      <alignment vertical="center" shrinkToFit="1"/>
    </xf>
    <xf numFmtId="0" fontId="0" fillId="0" borderId="86" xfId="0" applyFont="1" applyFill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178" fontId="0" fillId="0" borderId="23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78" fontId="9" fillId="0" borderId="33" xfId="0" applyNumberFormat="1" applyFont="1" applyBorder="1" applyAlignment="1">
      <alignment vertical="center"/>
    </xf>
    <xf numFmtId="0" fontId="9" fillId="0" borderId="33" xfId="0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178" fontId="9" fillId="0" borderId="46" xfId="0" applyNumberFormat="1" applyFont="1" applyBorder="1" applyAlignment="1">
      <alignment vertical="center"/>
    </xf>
    <xf numFmtId="0" fontId="9" fillId="0" borderId="46" xfId="0" applyNumberFormat="1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184" fontId="0" fillId="0" borderId="33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5" fontId="0" fillId="0" borderId="29" xfId="0" applyNumberFormat="1" applyFont="1" applyBorder="1" applyAlignment="1">
      <alignment vertical="center" shrinkToFit="1"/>
    </xf>
    <xf numFmtId="184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0" fillId="0" borderId="34" xfId="0" applyFont="1" applyBorder="1" applyAlignment="1">
      <alignment vertical="center" shrinkToFit="1"/>
    </xf>
    <xf numFmtId="176" fontId="1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52" xfId="0" applyNumberFormat="1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75" xfId="0" applyNumberFormat="1" applyFont="1" applyBorder="1" applyAlignment="1">
      <alignment horizontal="center" vertical="center"/>
    </xf>
    <xf numFmtId="179" fontId="11" fillId="0" borderId="51" xfId="0" applyNumberFormat="1" applyFont="1" applyBorder="1" applyAlignment="1">
      <alignment shrinkToFit="1"/>
    </xf>
    <xf numFmtId="179" fontId="11" fillId="0" borderId="45" xfId="0" applyNumberFormat="1" applyFont="1" applyBorder="1" applyAlignment="1">
      <alignment shrinkToFit="1"/>
    </xf>
    <xf numFmtId="179" fontId="0" fillId="0" borderId="88" xfId="0" applyNumberFormat="1" applyFont="1" applyBorder="1" applyAlignment="1">
      <alignment vertical="center"/>
    </xf>
    <xf numFmtId="179" fontId="0" fillId="0" borderId="67" xfId="0" applyNumberFormat="1" applyFont="1" applyBorder="1" applyAlignment="1">
      <alignment horizontal="center" vertical="center"/>
    </xf>
    <xf numFmtId="179" fontId="0" fillId="0" borderId="95" xfId="0" applyNumberFormat="1" applyFont="1" applyBorder="1" applyAlignment="1">
      <alignment vertical="center"/>
    </xf>
    <xf numFmtId="179" fontId="11" fillId="0" borderId="47" xfId="0" applyNumberFormat="1" applyFont="1" applyBorder="1" applyAlignment="1">
      <alignment shrinkToFit="1"/>
    </xf>
    <xf numFmtId="179" fontId="11" fillId="0" borderId="60" xfId="0" applyNumberFormat="1" applyFont="1" applyBorder="1" applyAlignment="1">
      <alignment shrinkToFit="1"/>
    </xf>
    <xf numFmtId="179" fontId="0" fillId="0" borderId="32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79" fontId="9" fillId="0" borderId="51" xfId="0" applyNumberFormat="1" applyFont="1" applyBorder="1" applyAlignment="1">
      <alignment/>
    </xf>
    <xf numFmtId="179" fontId="9" fillId="0" borderId="45" xfId="0" applyNumberFormat="1" applyFont="1" applyBorder="1" applyAlignment="1">
      <alignment/>
    </xf>
    <xf numFmtId="179" fontId="5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0" fillId="0" borderId="53" xfId="0" applyNumberFormat="1" applyFont="1" applyBorder="1" applyAlignment="1">
      <alignment horizontal="center" vertical="center"/>
    </xf>
    <xf numFmtId="179" fontId="0" fillId="0" borderId="29" xfId="0" applyNumberFormat="1" applyFont="1" applyBorder="1" applyAlignment="1">
      <alignment horizontal="center" vertical="center"/>
    </xf>
    <xf numFmtId="0" fontId="0" fillId="0" borderId="96" xfId="0" applyFont="1" applyBorder="1" applyAlignment="1">
      <alignment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179" fontId="0" fillId="0" borderId="44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79" fontId="0" fillId="0" borderId="52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5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3" xfId="0" applyFont="1" applyBorder="1" applyAlignment="1">
      <alignment vertical="center" shrinkToFit="1"/>
    </xf>
    <xf numFmtId="179" fontId="9" fillId="0" borderId="102" xfId="0" applyNumberFormat="1" applyFont="1" applyBorder="1" applyAlignment="1">
      <alignment horizontal="center"/>
    </xf>
    <xf numFmtId="179" fontId="9" fillId="0" borderId="103" xfId="0" applyNumberFormat="1" applyFont="1" applyBorder="1" applyAlignment="1">
      <alignment horizontal="center"/>
    </xf>
    <xf numFmtId="178" fontId="0" fillId="0" borderId="104" xfId="0" applyNumberFormat="1" applyFont="1" applyBorder="1" applyAlignment="1">
      <alignment horizontal="center" vertical="center"/>
    </xf>
    <xf numFmtId="178" fontId="0" fillId="0" borderId="59" xfId="0" applyNumberFormat="1" applyFont="1" applyBorder="1" applyAlignment="1">
      <alignment horizontal="center" vertical="center"/>
    </xf>
    <xf numFmtId="178" fontId="0" fillId="0" borderId="105" xfId="0" applyNumberFormat="1" applyFont="1" applyBorder="1" applyAlignment="1">
      <alignment horizontal="center" vertical="center"/>
    </xf>
    <xf numFmtId="178" fontId="0" fillId="0" borderId="106" xfId="0" applyNumberFormat="1" applyFont="1" applyBorder="1" applyAlignment="1">
      <alignment horizontal="center" vertical="center"/>
    </xf>
    <xf numFmtId="178" fontId="0" fillId="0" borderId="41" xfId="0" applyNumberFormat="1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center" vertical="center" shrinkToFit="1"/>
    </xf>
    <xf numFmtId="0" fontId="0" fillId="0" borderId="115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5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33" borderId="3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25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4" zoomScalePageLayoutView="0" workbookViewId="0" topLeftCell="B51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AV44"/>
  <sheetViews>
    <sheetView zoomScale="75" zoomScaleNormal="75" zoomScaleSheetLayoutView="50" zoomScalePageLayoutView="0" workbookViewId="0" topLeftCell="A1">
      <selection activeCell="J3" sqref="J3"/>
    </sheetView>
  </sheetViews>
  <sheetFormatPr defaultColWidth="9.00390625" defaultRowHeight="13.5"/>
  <cols>
    <col min="1" max="1" width="9.75390625" style="22" bestFit="1" customWidth="1"/>
    <col min="2" max="2" width="13.00390625" style="22" customWidth="1"/>
    <col min="3" max="3" width="11.00390625" style="22" bestFit="1" customWidth="1"/>
    <col min="4" max="4" width="5.75390625" style="22" customWidth="1"/>
    <col min="5" max="5" width="8.375" style="127" bestFit="1" customWidth="1"/>
    <col min="6" max="6" width="8.25390625" style="127" bestFit="1" customWidth="1"/>
    <col min="7" max="7" width="7.375" style="127" bestFit="1" customWidth="1"/>
    <col min="8" max="8" width="5.625" style="22" bestFit="1" customWidth="1"/>
    <col min="9" max="9" width="8.375" style="127" bestFit="1" customWidth="1"/>
    <col min="10" max="10" width="8.25390625" style="127" bestFit="1" customWidth="1"/>
    <col min="11" max="11" width="7.625" style="127" bestFit="1" customWidth="1"/>
    <col min="12" max="12" width="5.625" style="22" customWidth="1"/>
    <col min="13" max="13" width="8.375" style="127" bestFit="1" customWidth="1"/>
    <col min="14" max="14" width="7.25390625" style="127" bestFit="1" customWidth="1"/>
    <col min="15" max="15" width="7.875" style="127" bestFit="1" customWidth="1"/>
    <col min="16" max="16" width="5.625" style="22" customWidth="1"/>
    <col min="17" max="19" width="7.50390625" style="127" customWidth="1"/>
    <col min="20" max="20" width="5.625" style="22" customWidth="1"/>
    <col min="21" max="21" width="7.625" style="22" customWidth="1"/>
    <col min="22" max="23" width="6.50390625" style="127" customWidth="1"/>
    <col min="24" max="24" width="7.75390625" style="127" bestFit="1" customWidth="1"/>
    <col min="25" max="25" width="5.625" style="22" customWidth="1"/>
    <col min="26" max="26" width="9.125" style="22" bestFit="1" customWidth="1"/>
    <col min="27" max="28" width="9.00390625" style="22" customWidth="1"/>
    <col min="29" max="31" width="6.625" style="224" customWidth="1"/>
    <col min="32" max="32" width="5.25390625" style="22" customWidth="1"/>
    <col min="33" max="35" width="6.625" style="224" customWidth="1"/>
    <col min="36" max="36" width="5.25390625" style="22" bestFit="1" customWidth="1"/>
    <col min="37" max="39" width="6.625" style="224" customWidth="1"/>
    <col min="40" max="40" width="5.25390625" style="22" bestFit="1" customWidth="1"/>
    <col min="41" max="43" width="6.625" style="224" customWidth="1"/>
    <col min="44" max="44" width="5.25390625" style="22" bestFit="1" customWidth="1"/>
    <col min="45" max="46" width="6.625" style="224" customWidth="1"/>
    <col min="47" max="47" width="8.00390625" style="224" bestFit="1" customWidth="1"/>
    <col min="48" max="48" width="5.25390625" style="22" bestFit="1" customWidth="1"/>
    <col min="49" max="16384" width="9.00390625" style="22" customWidth="1"/>
  </cols>
  <sheetData>
    <row r="3" spans="1:47" s="5" customFormat="1" ht="24">
      <c r="A3" s="1"/>
      <c r="B3" s="2" t="s">
        <v>111</v>
      </c>
      <c r="C3" s="3"/>
      <c r="D3" s="3"/>
      <c r="E3" s="122"/>
      <c r="F3" s="122"/>
      <c r="G3" s="122"/>
      <c r="H3" s="3"/>
      <c r="I3" s="122"/>
      <c r="J3" s="122"/>
      <c r="K3" s="122"/>
      <c r="L3" s="3"/>
      <c r="M3" s="122"/>
      <c r="N3" s="122"/>
      <c r="O3" s="122"/>
      <c r="P3" s="3"/>
      <c r="Q3" s="122"/>
      <c r="R3" s="122"/>
      <c r="S3" s="122"/>
      <c r="T3" s="3"/>
      <c r="U3" s="3"/>
      <c r="V3" s="122"/>
      <c r="W3" s="256"/>
      <c r="X3" s="257"/>
      <c r="AC3" s="228"/>
      <c r="AD3" s="228"/>
      <c r="AE3" s="228"/>
      <c r="AG3" s="228"/>
      <c r="AH3" s="228"/>
      <c r="AI3" s="228"/>
      <c r="AK3" s="228"/>
      <c r="AL3" s="228"/>
      <c r="AM3" s="228"/>
      <c r="AO3" s="228"/>
      <c r="AP3" s="228"/>
      <c r="AQ3" s="228"/>
      <c r="AS3" s="228"/>
      <c r="AT3" s="228"/>
      <c r="AU3" s="228"/>
    </row>
    <row r="4" spans="1:47" s="3" customFormat="1" ht="18.75">
      <c r="A4" s="5"/>
      <c r="B4" s="2" t="s">
        <v>18</v>
      </c>
      <c r="E4" s="122"/>
      <c r="F4" s="122"/>
      <c r="G4" s="122"/>
      <c r="I4" s="122"/>
      <c r="J4" s="122"/>
      <c r="K4" s="122"/>
      <c r="M4" s="122"/>
      <c r="N4" s="122"/>
      <c r="O4" s="122"/>
      <c r="Q4" s="122"/>
      <c r="R4" s="122"/>
      <c r="S4" s="252" t="s">
        <v>0</v>
      </c>
      <c r="T4" s="2" t="s">
        <v>1</v>
      </c>
      <c r="V4" s="122"/>
      <c r="W4" s="122"/>
      <c r="X4" s="122"/>
      <c r="AC4" s="221"/>
      <c r="AD4" s="221"/>
      <c r="AE4" s="221"/>
      <c r="AG4" s="221"/>
      <c r="AH4" s="221"/>
      <c r="AI4" s="221"/>
      <c r="AK4" s="221"/>
      <c r="AL4" s="221"/>
      <c r="AM4" s="221"/>
      <c r="AO4" s="221"/>
      <c r="AP4" s="221"/>
      <c r="AQ4" s="221"/>
      <c r="AS4" s="221"/>
      <c r="AT4" s="221"/>
      <c r="AU4" s="221"/>
    </row>
    <row r="5" spans="5:47" s="3" customFormat="1" ht="18.75">
      <c r="E5" s="122"/>
      <c r="F5" s="122"/>
      <c r="G5" s="122"/>
      <c r="I5" s="122"/>
      <c r="J5" s="122"/>
      <c r="K5" s="122"/>
      <c r="M5" s="122"/>
      <c r="N5" s="122"/>
      <c r="O5" s="122"/>
      <c r="Q5" s="122"/>
      <c r="R5" s="122"/>
      <c r="S5" s="253"/>
      <c r="T5" s="2" t="s">
        <v>112</v>
      </c>
      <c r="V5" s="122"/>
      <c r="W5" s="122"/>
      <c r="X5" s="122"/>
      <c r="AC5" s="221"/>
      <c r="AD5" s="221"/>
      <c r="AE5" s="221"/>
      <c r="AG5" s="221"/>
      <c r="AH5" s="221"/>
      <c r="AI5" s="221"/>
      <c r="AK5" s="221"/>
      <c r="AL5" s="221"/>
      <c r="AM5" s="221"/>
      <c r="AO5" s="221"/>
      <c r="AP5" s="221"/>
      <c r="AQ5" s="221"/>
      <c r="AS5" s="221"/>
      <c r="AT5" s="221"/>
      <c r="AU5" s="221"/>
    </row>
    <row r="6" spans="1:47" s="9" customFormat="1" ht="17.25">
      <c r="A6" s="3"/>
      <c r="B6" s="6" t="s">
        <v>2</v>
      </c>
      <c r="C6" s="7"/>
      <c r="D6" s="7"/>
      <c r="E6" s="123"/>
      <c r="F6" s="123"/>
      <c r="G6" s="123"/>
      <c r="H6" s="7"/>
      <c r="I6" s="123"/>
      <c r="J6" s="123"/>
      <c r="K6" s="123"/>
      <c r="L6" s="7"/>
      <c r="M6" s="123"/>
      <c r="N6" s="123"/>
      <c r="O6" s="123"/>
      <c r="P6" s="7"/>
      <c r="Q6" s="123"/>
      <c r="R6" s="123"/>
      <c r="S6" s="123"/>
      <c r="T6" s="7"/>
      <c r="U6" s="7"/>
      <c r="V6" s="123"/>
      <c r="W6" s="123"/>
      <c r="X6" s="258"/>
      <c r="AC6" s="229"/>
      <c r="AD6" s="229"/>
      <c r="AE6" s="229"/>
      <c r="AG6" s="229"/>
      <c r="AH6" s="229"/>
      <c r="AI6" s="229"/>
      <c r="AK6" s="229"/>
      <c r="AL6" s="229"/>
      <c r="AM6" s="229"/>
      <c r="AO6" s="229"/>
      <c r="AP6" s="229"/>
      <c r="AQ6" s="229"/>
      <c r="AS6" s="229"/>
      <c r="AT6" s="229"/>
      <c r="AU6" s="229"/>
    </row>
    <row r="7" spans="2:47" s="10" customFormat="1" ht="21" customHeight="1" thickBot="1">
      <c r="B7" s="10" t="s">
        <v>3</v>
      </c>
      <c r="E7" s="124" t="s">
        <v>20</v>
      </c>
      <c r="F7" s="124"/>
      <c r="G7" s="124"/>
      <c r="I7" s="124" t="s">
        <v>4</v>
      </c>
      <c r="J7" s="124"/>
      <c r="K7" s="124"/>
      <c r="M7" s="124" t="s">
        <v>5</v>
      </c>
      <c r="N7" s="124"/>
      <c r="O7" s="124"/>
      <c r="Q7" s="124" t="s">
        <v>6</v>
      </c>
      <c r="R7" s="124"/>
      <c r="S7" s="124"/>
      <c r="V7" s="124" t="s">
        <v>7</v>
      </c>
      <c r="W7" s="124"/>
      <c r="X7" s="124"/>
      <c r="AC7" s="222"/>
      <c r="AD7" s="222"/>
      <c r="AE7" s="222"/>
      <c r="AG7" s="222"/>
      <c r="AH7" s="222"/>
      <c r="AI7" s="222"/>
      <c r="AK7" s="222"/>
      <c r="AL7" s="222"/>
      <c r="AM7" s="222"/>
      <c r="AO7" s="222"/>
      <c r="AP7" s="222"/>
      <c r="AQ7" s="222"/>
      <c r="AS7" s="222"/>
      <c r="AT7" s="222"/>
      <c r="AU7" s="222"/>
    </row>
    <row r="8" spans="2:47" s="12" customFormat="1" ht="20.25" customHeight="1" thickBot="1">
      <c r="B8" s="13" t="s">
        <v>8</v>
      </c>
      <c r="C8" s="14" t="s">
        <v>9</v>
      </c>
      <c r="D8" s="15" t="s">
        <v>50</v>
      </c>
      <c r="E8" s="246" t="s">
        <v>10</v>
      </c>
      <c r="F8" s="242" t="s">
        <v>11</v>
      </c>
      <c r="G8" s="242" t="s">
        <v>12</v>
      </c>
      <c r="H8" s="16" t="s">
        <v>13</v>
      </c>
      <c r="I8" s="241" t="s">
        <v>10</v>
      </c>
      <c r="J8" s="242" t="s">
        <v>11</v>
      </c>
      <c r="K8" s="242" t="s">
        <v>12</v>
      </c>
      <c r="L8" s="18" t="s">
        <v>13</v>
      </c>
      <c r="M8" s="251" t="s">
        <v>10</v>
      </c>
      <c r="N8" s="242" t="s">
        <v>11</v>
      </c>
      <c r="O8" s="242" t="s">
        <v>12</v>
      </c>
      <c r="P8" s="16" t="s">
        <v>13</v>
      </c>
      <c r="Q8" s="241" t="s">
        <v>10</v>
      </c>
      <c r="R8" s="242" t="s">
        <v>11</v>
      </c>
      <c r="S8" s="242" t="s">
        <v>12</v>
      </c>
      <c r="T8" s="18" t="s">
        <v>13</v>
      </c>
      <c r="U8" s="20" t="s">
        <v>14</v>
      </c>
      <c r="V8" s="259" t="s">
        <v>10</v>
      </c>
      <c r="W8" s="242" t="s">
        <v>11</v>
      </c>
      <c r="X8" s="242" t="s">
        <v>12</v>
      </c>
      <c r="Y8" s="21" t="s">
        <v>13</v>
      </c>
      <c r="AC8" s="230"/>
      <c r="AD8" s="230"/>
      <c r="AE8" s="230"/>
      <c r="AG8" s="230"/>
      <c r="AH8" s="230"/>
      <c r="AI8" s="230"/>
      <c r="AK8" s="230"/>
      <c r="AL8" s="230"/>
      <c r="AM8" s="230"/>
      <c r="AO8" s="230"/>
      <c r="AP8" s="230"/>
      <c r="AQ8" s="230"/>
      <c r="AS8" s="230"/>
      <c r="AT8" s="230"/>
      <c r="AU8" s="230"/>
    </row>
    <row r="9" spans="2:29" ht="30" customHeight="1">
      <c r="B9" s="23" t="s">
        <v>47</v>
      </c>
      <c r="C9" s="24" t="s">
        <v>52</v>
      </c>
      <c r="D9" s="177">
        <v>1</v>
      </c>
      <c r="E9" s="247">
        <v>4</v>
      </c>
      <c r="F9" s="25">
        <v>6.1</v>
      </c>
      <c r="G9" s="25">
        <f aca="true" t="shared" si="0" ref="G9:G18">IF(E9="","",SUM(E9:F9))</f>
        <v>10.1</v>
      </c>
      <c r="H9" s="26">
        <f>IF(G9="","",RANK(G9,($G$9:$G$12,$G$14:$G$17,$G$21:$G$27)))</f>
        <v>10</v>
      </c>
      <c r="I9" s="27">
        <v>8.3</v>
      </c>
      <c r="J9" s="25">
        <v>8.15</v>
      </c>
      <c r="K9" s="25">
        <f aca="true" t="shared" si="1" ref="K9:K18">IF(I9="","",SUM(I9:J9))</f>
        <v>16.450000000000003</v>
      </c>
      <c r="L9" s="28">
        <f>IF(K9="","",RANK(K9,($K$9:$K$12,$K$14:$K$17,$K$21:$K$27)))</f>
        <v>7</v>
      </c>
      <c r="M9" s="29">
        <v>3.85</v>
      </c>
      <c r="N9" s="25">
        <v>4.6</v>
      </c>
      <c r="O9" s="25">
        <f aca="true" t="shared" si="2" ref="O9:O18">IF(M9="","",SUM(M9:N9))</f>
        <v>8.45</v>
      </c>
      <c r="P9" s="26">
        <f>IF(O9="","",RANK(O9,($O$9:$O$12,$O$14:$O$17,$O$21:$O$27)))</f>
        <v>10</v>
      </c>
      <c r="Q9" s="27">
        <f>IF(E9="","",SUM(,E9,I9,M9))</f>
        <v>16.150000000000002</v>
      </c>
      <c r="R9" s="25">
        <f aca="true" t="shared" si="3" ref="Q9:R12">IF(F9="","",SUM(,F9,J9,N9))</f>
        <v>18.85</v>
      </c>
      <c r="S9" s="25">
        <f aca="true" t="shared" si="4" ref="S9:S18">IF(Q9="","",SUM(Q9:R9))</f>
        <v>35</v>
      </c>
      <c r="T9" s="28">
        <f>IF(S9="","",RANK(S9,($S$9:$S$12,$S$14:$S$17,$S$21:$S$27)))</f>
        <v>11</v>
      </c>
      <c r="U9" s="30"/>
      <c r="V9" s="31">
        <v>1.45</v>
      </c>
      <c r="W9" s="32">
        <v>2.25</v>
      </c>
      <c r="X9" s="25">
        <f aca="true" t="shared" si="5" ref="X9:X18">IF(V9="","",SUM(V9:W9))</f>
        <v>3.7</v>
      </c>
      <c r="Y9" s="33">
        <f>IF(X9="","",RANK(X9,$X$9:$X$27))</f>
        <v>8</v>
      </c>
      <c r="AB9" s="127"/>
      <c r="AC9" s="272"/>
    </row>
    <row r="10" spans="2:29" ht="30" customHeight="1">
      <c r="B10" s="34" t="s">
        <v>47</v>
      </c>
      <c r="C10" s="35" t="s">
        <v>96</v>
      </c>
      <c r="D10" s="104">
        <v>2</v>
      </c>
      <c r="E10" s="37">
        <v>3.2</v>
      </c>
      <c r="F10" s="37">
        <v>5.05</v>
      </c>
      <c r="G10" s="38">
        <f t="shared" si="0"/>
        <v>8.25</v>
      </c>
      <c r="H10" s="39">
        <f>IF(G10="","",RANK(G10,($G$9:$G$12,$G$14:$G$17,$G$21:$G$27)))</f>
        <v>12</v>
      </c>
      <c r="I10" s="40">
        <v>8.125</v>
      </c>
      <c r="J10" s="38">
        <v>8</v>
      </c>
      <c r="K10" s="38">
        <f t="shared" si="1"/>
        <v>16.125</v>
      </c>
      <c r="L10" s="35">
        <f>IF(K10="","",RANK(K10,($K$9:$K$12,$K$14:$K$17,$K$21:$K$27)))</f>
        <v>10</v>
      </c>
      <c r="M10" s="37">
        <v>2.25</v>
      </c>
      <c r="N10" s="38">
        <v>2.5</v>
      </c>
      <c r="O10" s="38">
        <f t="shared" si="2"/>
        <v>4.75</v>
      </c>
      <c r="P10" s="39">
        <f>IF(O10="","",RANK(O10,($O$9:$O$12,$O$14:$O$17,$O$21:$O$27)))</f>
        <v>13</v>
      </c>
      <c r="Q10" s="40">
        <f t="shared" si="3"/>
        <v>13.575</v>
      </c>
      <c r="R10" s="38">
        <f t="shared" si="3"/>
        <v>15.55</v>
      </c>
      <c r="S10" s="38">
        <f t="shared" si="4"/>
        <v>29.125</v>
      </c>
      <c r="T10" s="35">
        <f>IF(S10="","",RANK(S10,($S$9:$S$12,$S$14:$S$17,$S$21:$S$27)))</f>
        <v>13</v>
      </c>
      <c r="U10" s="41"/>
      <c r="V10" s="260" t="s">
        <v>138</v>
      </c>
      <c r="W10" s="43" t="s">
        <v>138</v>
      </c>
      <c r="X10" s="38">
        <f t="shared" si="5"/>
        <v>0</v>
      </c>
      <c r="Y10" s="44">
        <f aca="true" t="shared" si="6" ref="Y10:Y17">IF(X10="","",RANK(X10,$X$9:$X$27))</f>
        <v>10</v>
      </c>
      <c r="AB10" s="127"/>
      <c r="AC10" s="272"/>
    </row>
    <row r="11" spans="1:29" ht="30" customHeight="1">
      <c r="A11" s="127"/>
      <c r="B11" s="34" t="s">
        <v>47</v>
      </c>
      <c r="C11" s="45" t="s">
        <v>98</v>
      </c>
      <c r="D11" s="104">
        <v>3</v>
      </c>
      <c r="E11" s="37">
        <v>4.65</v>
      </c>
      <c r="F11" s="37">
        <v>6.85</v>
      </c>
      <c r="G11" s="38">
        <f t="shared" si="0"/>
        <v>11.5</v>
      </c>
      <c r="H11" s="39">
        <f>IF(G11="","",RANK(G11,($G$9:$G$12,$G$14:$G$17,$G$21:$G$27)))</f>
        <v>9</v>
      </c>
      <c r="I11" s="40">
        <v>8.225</v>
      </c>
      <c r="J11" s="38">
        <v>7.75</v>
      </c>
      <c r="K11" s="38">
        <f t="shared" si="1"/>
        <v>15.975</v>
      </c>
      <c r="L11" s="35">
        <f>IF(K11="","",RANK(K11,($K$9:$K$12,$K$14:$K$17,$K$21:$K$27)))</f>
        <v>11</v>
      </c>
      <c r="M11" s="37">
        <v>3.15</v>
      </c>
      <c r="N11" s="38">
        <v>4.65</v>
      </c>
      <c r="O11" s="38">
        <f t="shared" si="2"/>
        <v>7.800000000000001</v>
      </c>
      <c r="P11" s="39">
        <f>IF(O11="","",RANK(O11,($O$9:$O$12,$O$14:$O$17,$O$21:$O$27)))</f>
        <v>12</v>
      </c>
      <c r="Q11" s="40">
        <f t="shared" si="3"/>
        <v>16.025</v>
      </c>
      <c r="R11" s="38">
        <f aca="true" t="shared" si="7" ref="R11:R18">IF(F11="","",SUM(,F11,J11,N11))</f>
        <v>19.25</v>
      </c>
      <c r="S11" s="38">
        <f t="shared" si="4"/>
        <v>35.275</v>
      </c>
      <c r="T11" s="35">
        <f>IF(S11="","",RANK(S11,($S$9:$S$12,$S$14:$S$17,$S$21:$S$27)))</f>
        <v>9</v>
      </c>
      <c r="U11" s="41"/>
      <c r="V11" s="260" t="s">
        <v>138</v>
      </c>
      <c r="W11" s="43" t="s">
        <v>138</v>
      </c>
      <c r="X11" s="38">
        <f t="shared" si="5"/>
        <v>0</v>
      </c>
      <c r="Y11" s="44">
        <f t="shared" si="6"/>
        <v>10</v>
      </c>
      <c r="AB11" s="127"/>
      <c r="AC11" s="272"/>
    </row>
    <row r="12" spans="2:47" s="46" customFormat="1" ht="30" customHeight="1" thickBot="1">
      <c r="B12" s="34"/>
      <c r="C12" s="45"/>
      <c r="D12" s="104"/>
      <c r="E12" s="37"/>
      <c r="F12" s="37"/>
      <c r="G12" s="245">
        <f t="shared" si="0"/>
      </c>
      <c r="H12" s="47">
        <f>IF(G12="","",RANK(G12,($G$9:$G$12,$G$14:$G$17,$G$21:$G$27)))</f>
      </c>
      <c r="I12" s="40"/>
      <c r="J12" s="38"/>
      <c r="K12" s="245">
        <f t="shared" si="1"/>
      </c>
      <c r="L12" s="48">
        <f>IF(K12="","",RANK(K12,($K$9:$K$12,$K$14:$K$17,$K$21:$K$27)))</f>
      </c>
      <c r="M12" s="40"/>
      <c r="N12" s="38"/>
      <c r="O12" s="245">
        <f t="shared" si="2"/>
      </c>
      <c r="P12" s="47">
        <f>IF(O12="","",RANK(O12,($O$9:$O$12,$O$14:$O$17,$O$21:$O$27)))</f>
      </c>
      <c r="Q12" s="40">
        <f t="shared" si="3"/>
      </c>
      <c r="R12" s="38">
        <f t="shared" si="7"/>
      </c>
      <c r="S12" s="38">
        <f t="shared" si="4"/>
      </c>
      <c r="T12" s="48">
        <f>IF(S12="","",RANK(S12,($S$9:$S$12,$S$14:$S$17,$S$21:$S$27)))</f>
      </c>
      <c r="U12" s="49"/>
      <c r="V12" s="42"/>
      <c r="W12" s="43"/>
      <c r="X12" s="38">
        <f t="shared" si="5"/>
      </c>
      <c r="Y12" s="44">
        <f t="shared" si="6"/>
      </c>
      <c r="AB12" s="127"/>
      <c r="AC12" s="272"/>
      <c r="AD12" s="224"/>
      <c r="AE12" s="224"/>
      <c r="AG12" s="224"/>
      <c r="AH12" s="224"/>
      <c r="AI12" s="224"/>
      <c r="AK12" s="224"/>
      <c r="AL12" s="224"/>
      <c r="AM12" s="224"/>
      <c r="AO12" s="224"/>
      <c r="AP12" s="224"/>
      <c r="AQ12" s="224"/>
      <c r="AS12" s="224"/>
      <c r="AT12" s="224"/>
      <c r="AU12" s="224"/>
    </row>
    <row r="13" spans="2:29" ht="21" customHeight="1" thickBot="1">
      <c r="B13" s="50"/>
      <c r="C13" s="51" t="s">
        <v>83</v>
      </c>
      <c r="D13" s="52"/>
      <c r="E13" s="243">
        <f>IF(COUNT(E9:E12)&lt;3,"",IF(COUNT(E9:E12)=3,SUM(E9:E12),IF(COUNT(E9:E12)=4,SUM(E9:E12)-MIN(E9:E12))))</f>
        <v>11.850000000000001</v>
      </c>
      <c r="F13" s="248">
        <f>IF(COUNT(F9:F12)&lt;3,"",IF(COUNT(F9:F12)=3,SUM(F9:F12),IF(COUNT(F9:F12)=4,SUM(F9:F12)-MIN(F9:F12))))</f>
        <v>18</v>
      </c>
      <c r="G13" s="280">
        <f t="shared" si="0"/>
        <v>29.85</v>
      </c>
      <c r="H13" s="281"/>
      <c r="I13" s="243">
        <f>IF(COUNT(I9:I12)&lt;3,"",IF(COUNT(I9:I12)=3,SUM(I9:I12),IF(COUNT(I9:I12)=4,SUM(I9:I12)-MIN(I9:I12))))</f>
        <v>24.65</v>
      </c>
      <c r="J13" s="244">
        <f>IF(COUNT(J9:J12)&lt;3,"",IF(COUNT(J9:J12)=3,SUM(J9:J12),IF(COUNT(J9:J12)=4,SUM(J9:J12)-MIN(J9:J12))))</f>
        <v>23.9</v>
      </c>
      <c r="K13" s="280">
        <f t="shared" si="1"/>
        <v>48.55</v>
      </c>
      <c r="L13" s="281"/>
      <c r="M13" s="249">
        <f>IF(COUNT(M9:M12)&lt;3,"",IF(COUNT(M9:M12)=3,SUM(M9:M12),IF(COUNT(M9:M12)=4,SUM(M9:M12)-MIN(M9:M12))))</f>
        <v>9.25</v>
      </c>
      <c r="N13" s="244">
        <f>IF(COUNT(N9:N12)&lt;3,"",IF(COUNT(N9:N12)=3,SUM(N9:N12),IF(COUNT(N9:N12)=4,SUM(N9:N12)-MIN(N9:N12))))</f>
        <v>11.75</v>
      </c>
      <c r="O13" s="280">
        <f t="shared" si="2"/>
        <v>21</v>
      </c>
      <c r="P13" s="281"/>
      <c r="Q13" s="254">
        <f aca="true" t="shared" si="8" ref="Q13:Q18">IF(E13="","",SUM(,E13,I13,M13))</f>
        <v>45.75</v>
      </c>
      <c r="R13" s="255">
        <f t="shared" si="7"/>
        <v>53.65</v>
      </c>
      <c r="S13" s="280">
        <f t="shared" si="4"/>
        <v>99.4</v>
      </c>
      <c r="T13" s="281"/>
      <c r="U13" s="53">
        <f>IF(S13="","",RANK(S13,($S$13,$S$18)))</f>
        <v>2</v>
      </c>
      <c r="V13" s="54"/>
      <c r="W13" s="55"/>
      <c r="X13" s="56">
        <f t="shared" si="5"/>
      </c>
      <c r="Y13" s="57">
        <f t="shared" si="6"/>
      </c>
      <c r="AB13" s="127"/>
      <c r="AC13" s="272"/>
    </row>
    <row r="14" spans="2:29" ht="30" customHeight="1">
      <c r="B14" s="225" t="s">
        <v>43</v>
      </c>
      <c r="C14" s="24" t="s">
        <v>69</v>
      </c>
      <c r="D14" s="177">
        <v>202</v>
      </c>
      <c r="E14" s="247">
        <v>8.25</v>
      </c>
      <c r="F14" s="25">
        <v>8.85</v>
      </c>
      <c r="G14" s="25">
        <f t="shared" si="0"/>
        <v>17.1</v>
      </c>
      <c r="H14" s="26">
        <f>IF(G14="","",RANK(G14,($G$9:$G$12,$G$14:$G$17,$G$21:$G$27)))</f>
        <v>4</v>
      </c>
      <c r="I14" s="27">
        <v>9.325</v>
      </c>
      <c r="J14" s="25">
        <v>9.2</v>
      </c>
      <c r="K14" s="25">
        <f t="shared" si="1"/>
        <v>18.525</v>
      </c>
      <c r="L14" s="28">
        <f>IF(K14="","",RANK(K14,($K$9:$K$12,$K$14:$K$17,$K$21:$K$27)))</f>
        <v>3</v>
      </c>
      <c r="M14" s="29">
        <v>9.3</v>
      </c>
      <c r="N14" s="25">
        <v>9.3</v>
      </c>
      <c r="O14" s="25">
        <f t="shared" si="2"/>
        <v>18.6</v>
      </c>
      <c r="P14" s="26">
        <f>IF(O14="","",RANK(O14,($O$9:$O$12,$O$14:$O$17,$O$21:$O$27)))</f>
        <v>1</v>
      </c>
      <c r="Q14" s="27">
        <f t="shared" si="8"/>
        <v>26.875</v>
      </c>
      <c r="R14" s="25">
        <f t="shared" si="7"/>
        <v>27.349999999999998</v>
      </c>
      <c r="S14" s="25">
        <f t="shared" si="4"/>
        <v>54.224999999999994</v>
      </c>
      <c r="T14" s="28">
        <f>IF(S14="","",RANK(S14,($S$9:$S$12,$S$14:$S$17,$S$21:$S$27)))</f>
        <v>2</v>
      </c>
      <c r="U14" s="30"/>
      <c r="V14" s="31">
        <v>8.55</v>
      </c>
      <c r="W14" s="32">
        <v>8</v>
      </c>
      <c r="X14" s="25">
        <f t="shared" si="5"/>
        <v>16.55</v>
      </c>
      <c r="Y14" s="33">
        <f t="shared" si="6"/>
        <v>3</v>
      </c>
      <c r="AB14" s="127"/>
      <c r="AC14" s="272"/>
    </row>
    <row r="15" spans="2:29" ht="30" customHeight="1">
      <c r="B15" s="67" t="s">
        <v>43</v>
      </c>
      <c r="C15" s="45" t="s">
        <v>71</v>
      </c>
      <c r="D15" s="104">
        <v>29</v>
      </c>
      <c r="E15" s="37">
        <v>9.2</v>
      </c>
      <c r="F15" s="37">
        <v>8.65</v>
      </c>
      <c r="G15" s="38">
        <f t="shared" si="0"/>
        <v>17.85</v>
      </c>
      <c r="H15" s="39">
        <f>IF(G15="","",RANK(G15,($G$9:$G$12,$G$14:$G$17,$G$21:$G$27)))</f>
        <v>2</v>
      </c>
      <c r="I15" s="40">
        <v>9.375</v>
      </c>
      <c r="J15" s="38">
        <v>9.25</v>
      </c>
      <c r="K15" s="38">
        <f t="shared" si="1"/>
        <v>18.625</v>
      </c>
      <c r="L15" s="35">
        <f>IF(K15="","",RANK(K15,($K$9:$K$12,$K$14:$K$17,$K$21:$K$27)))</f>
        <v>2</v>
      </c>
      <c r="M15" s="37">
        <v>8.5</v>
      </c>
      <c r="N15" s="38">
        <v>8.65</v>
      </c>
      <c r="O15" s="38">
        <f t="shared" si="2"/>
        <v>17.15</v>
      </c>
      <c r="P15" s="39">
        <f>IF(O15="","",RANK(O15,($O$9:$O$12,$O$14:$O$17,$O$21:$O$27)))</f>
        <v>4</v>
      </c>
      <c r="Q15" s="40">
        <f t="shared" si="8"/>
        <v>27.075</v>
      </c>
      <c r="R15" s="38">
        <f t="shared" si="7"/>
        <v>26.549999999999997</v>
      </c>
      <c r="S15" s="38">
        <f t="shared" si="4"/>
        <v>53.625</v>
      </c>
      <c r="T15" s="35">
        <f>IF(S15="","",RANK(S15,($S$9:$S$12,$S$14:$S$17,$S$21:$S$27)))</f>
        <v>4</v>
      </c>
      <c r="U15" s="41"/>
      <c r="V15" s="42">
        <v>8.5</v>
      </c>
      <c r="W15" s="43">
        <v>7.8</v>
      </c>
      <c r="X15" s="38">
        <f t="shared" si="5"/>
        <v>16.3</v>
      </c>
      <c r="Y15" s="44">
        <f t="shared" si="6"/>
        <v>4</v>
      </c>
      <c r="AB15" s="127"/>
      <c r="AC15" s="272"/>
    </row>
    <row r="16" spans="2:29" ht="30" customHeight="1">
      <c r="B16" s="67" t="s">
        <v>43</v>
      </c>
      <c r="C16" s="45" t="s">
        <v>106</v>
      </c>
      <c r="D16" s="104">
        <v>28</v>
      </c>
      <c r="E16" s="37">
        <v>9.5</v>
      </c>
      <c r="F16" s="37">
        <v>8.6</v>
      </c>
      <c r="G16" s="38">
        <f t="shared" si="0"/>
        <v>18.1</v>
      </c>
      <c r="H16" s="39">
        <f>IF(G16="","",RANK(G16,($G$9:$G$12,$G$14:$G$17,$G$21:$G$27)))</f>
        <v>1</v>
      </c>
      <c r="I16" s="40">
        <v>9.225</v>
      </c>
      <c r="J16" s="38">
        <v>9.1</v>
      </c>
      <c r="K16" s="38">
        <f t="shared" si="1"/>
        <v>18.325</v>
      </c>
      <c r="L16" s="35">
        <f>IF(K16="","",RANK(K16,($K$9:$K$12,$K$14:$K$17,$K$21:$K$27)))</f>
        <v>4</v>
      </c>
      <c r="M16" s="37">
        <v>9.1</v>
      </c>
      <c r="N16" s="38">
        <v>9.15</v>
      </c>
      <c r="O16" s="38">
        <f t="shared" si="2"/>
        <v>18.25</v>
      </c>
      <c r="P16" s="39">
        <f>IF(O16="","",RANK(O16,($O$9:$O$12,$O$14:$O$17,$O$21:$O$27)))</f>
        <v>2</v>
      </c>
      <c r="Q16" s="40">
        <f t="shared" si="8"/>
        <v>27.825000000000003</v>
      </c>
      <c r="R16" s="38">
        <f t="shared" si="7"/>
        <v>26.85</v>
      </c>
      <c r="S16" s="38">
        <f t="shared" si="4"/>
        <v>54.675000000000004</v>
      </c>
      <c r="T16" s="35">
        <f>IF(S16="","",RANK(S16,($S$9:$S$12,$S$14:$S$17,$S$21:$S$27)))</f>
        <v>1</v>
      </c>
      <c r="U16" s="41"/>
      <c r="V16" s="42">
        <v>9.2</v>
      </c>
      <c r="W16" s="43">
        <v>8.75</v>
      </c>
      <c r="X16" s="38">
        <f t="shared" si="5"/>
        <v>17.95</v>
      </c>
      <c r="Y16" s="44">
        <f t="shared" si="6"/>
        <v>1</v>
      </c>
      <c r="AB16" s="127"/>
      <c r="AC16" s="272"/>
    </row>
    <row r="17" spans="2:47" s="46" customFormat="1" ht="30" customHeight="1" thickBot="1">
      <c r="B17" s="67" t="s">
        <v>43</v>
      </c>
      <c r="C17" s="45" t="s">
        <v>108</v>
      </c>
      <c r="D17" s="104">
        <v>204</v>
      </c>
      <c r="E17" s="37">
        <v>8.65</v>
      </c>
      <c r="F17" s="37">
        <v>7.55</v>
      </c>
      <c r="G17" s="245">
        <f t="shared" si="0"/>
        <v>16.2</v>
      </c>
      <c r="H17" s="47">
        <f>IF(G17="","",RANK(G17,($G$9:$G$12,$G$14:$G$17,$G$21:$G$27)))</f>
        <v>5</v>
      </c>
      <c r="I17" s="40">
        <v>8.9</v>
      </c>
      <c r="J17" s="38">
        <v>8.85</v>
      </c>
      <c r="K17" s="245">
        <f t="shared" si="1"/>
        <v>17.75</v>
      </c>
      <c r="L17" s="48">
        <f>IF(K17="","",RANK(K17,($K$9:$K$12,$K$14:$K$17,$K$21:$K$27)))</f>
        <v>5</v>
      </c>
      <c r="M17" s="40">
        <v>6.7</v>
      </c>
      <c r="N17" s="38">
        <v>7.4</v>
      </c>
      <c r="O17" s="245">
        <f t="shared" si="2"/>
        <v>14.100000000000001</v>
      </c>
      <c r="P17" s="47">
        <f>IF(O17="","",RANK(O17,($O$9:$O$12,$O$14:$O$17,$O$21:$O$27)))</f>
        <v>5</v>
      </c>
      <c r="Q17" s="40">
        <f t="shared" si="8"/>
        <v>24.25</v>
      </c>
      <c r="R17" s="38">
        <f t="shared" si="7"/>
        <v>23.799999999999997</v>
      </c>
      <c r="S17" s="38">
        <f t="shared" si="4"/>
        <v>48.05</v>
      </c>
      <c r="T17" s="48">
        <f>IF(S17="","",RANK(S17,($S$9:$S$12,$S$14:$S$17,$S$21:$S$27)))</f>
        <v>5</v>
      </c>
      <c r="U17" s="49"/>
      <c r="V17" s="42">
        <v>2.5</v>
      </c>
      <c r="W17" s="43">
        <v>2.55</v>
      </c>
      <c r="X17" s="38">
        <f t="shared" si="5"/>
        <v>5.05</v>
      </c>
      <c r="Y17" s="44">
        <f t="shared" si="6"/>
        <v>6</v>
      </c>
      <c r="AB17" s="127"/>
      <c r="AC17" s="272"/>
      <c r="AD17" s="224"/>
      <c r="AE17" s="224"/>
      <c r="AG17" s="224"/>
      <c r="AH17" s="224"/>
      <c r="AI17" s="224"/>
      <c r="AK17" s="224"/>
      <c r="AL17" s="224"/>
      <c r="AM17" s="224"/>
      <c r="AO17" s="224"/>
      <c r="AP17" s="224"/>
      <c r="AQ17" s="224"/>
      <c r="AS17" s="224"/>
      <c r="AT17" s="224"/>
      <c r="AU17" s="224"/>
    </row>
    <row r="18" spans="2:29" ht="21" customHeight="1" thickBot="1">
      <c r="B18" s="50"/>
      <c r="C18" s="51" t="s">
        <v>83</v>
      </c>
      <c r="D18" s="52"/>
      <c r="E18" s="249">
        <f>IF(COUNT(E14:E17)&lt;3,"",IF(COUNT(E14:E17)=3,SUM(E14:E17),IF(COUNT(E14:E17)=4,SUM(E14:E17)-MIN(E14:E17))))</f>
        <v>27.35</v>
      </c>
      <c r="F18" s="244">
        <f>IF(COUNT(F14:F17)&lt;3,"",IF(COUNT(F14:F17)=3,SUM(F14:F17),IF(COUNT(F14:F17)=4,SUM(F14:F17)-MIN(F14:F17))))</f>
        <v>26.099999999999998</v>
      </c>
      <c r="G18" s="280">
        <f t="shared" si="0"/>
        <v>53.45</v>
      </c>
      <c r="H18" s="281"/>
      <c r="I18" s="243">
        <f>IF(COUNT(I14:I17)&lt;3,"",IF(COUNT(I14:I17)=3,SUM(I14:I17),IF(COUNT(I14:I17)=4,SUM(I14:I17)-MIN(I14:I17))))</f>
        <v>27.924999999999997</v>
      </c>
      <c r="J18" s="244">
        <f>IF(COUNT(J14:J17)&lt;3,"",IF(COUNT(J14:J17)=3,SUM(J14:J17),IF(COUNT(J14:J17)=4,SUM(J14:J17)-MIN(J14:J17))))</f>
        <v>27.549999999999997</v>
      </c>
      <c r="K18" s="280">
        <f t="shared" si="1"/>
        <v>55.474999999999994</v>
      </c>
      <c r="L18" s="281"/>
      <c r="M18" s="249">
        <f>IF(COUNT(M14:M17)&lt;3,"",IF(COUNT(M14:M17)=3,SUM(M14:M17),IF(COUNT(M14:M17)=4,SUM(M14:M17)-MIN(M14:M17))))</f>
        <v>26.900000000000002</v>
      </c>
      <c r="N18" s="244">
        <f>IF(COUNT(N14:N17)&lt;3,"",IF(COUNT(N14:N17)=3,SUM(N14:N17),IF(COUNT(N14:N17)=4,SUM(N14:N17)-MIN(N14:N17))))</f>
        <v>27.1</v>
      </c>
      <c r="O18" s="280">
        <f t="shared" si="2"/>
        <v>54</v>
      </c>
      <c r="P18" s="281"/>
      <c r="Q18" s="254">
        <f t="shared" si="8"/>
        <v>82.175</v>
      </c>
      <c r="R18" s="255">
        <f t="shared" si="7"/>
        <v>80.75</v>
      </c>
      <c r="S18" s="280">
        <f t="shared" si="4"/>
        <v>162.925</v>
      </c>
      <c r="T18" s="281"/>
      <c r="U18" s="53">
        <f>IF(S18="","",RANK(S18,($S$13,$S$18)))</f>
        <v>1</v>
      </c>
      <c r="V18" s="54"/>
      <c r="W18" s="55"/>
      <c r="X18" s="56">
        <f t="shared" si="5"/>
      </c>
      <c r="Y18" s="57">
        <f>IF(X18="","",RANK(X18,$X$9:$X$27))</f>
      </c>
      <c r="AB18" s="127"/>
      <c r="AC18" s="272"/>
    </row>
    <row r="19" spans="2:29" ht="10.5" customHeight="1">
      <c r="B19" s="58"/>
      <c r="C19" s="58"/>
      <c r="D19" s="58"/>
      <c r="E19" s="114"/>
      <c r="F19" s="114"/>
      <c r="G19" s="114"/>
      <c r="H19" s="59"/>
      <c r="I19" s="114"/>
      <c r="J19" s="114"/>
      <c r="K19" s="114"/>
      <c r="L19" s="59"/>
      <c r="M19" s="114"/>
      <c r="N19" s="114"/>
      <c r="O19" s="114"/>
      <c r="P19" s="59"/>
      <c r="Q19" s="114"/>
      <c r="R19" s="114"/>
      <c r="S19" s="114"/>
      <c r="T19" s="59"/>
      <c r="U19" s="58"/>
      <c r="V19" s="114"/>
      <c r="W19" s="114"/>
      <c r="X19" s="114"/>
      <c r="Y19" s="58"/>
      <c r="AB19" s="127"/>
      <c r="AC19" s="272"/>
    </row>
    <row r="20" spans="2:47" s="10" customFormat="1" ht="21" customHeight="1" thickBot="1">
      <c r="B20" s="60" t="s">
        <v>16</v>
      </c>
      <c r="E20" s="124" t="s">
        <v>17</v>
      </c>
      <c r="F20" s="124"/>
      <c r="G20" s="124"/>
      <c r="I20" s="124" t="s">
        <v>4</v>
      </c>
      <c r="J20" s="124"/>
      <c r="K20" s="124"/>
      <c r="M20" s="124" t="s">
        <v>5</v>
      </c>
      <c r="N20" s="124"/>
      <c r="O20" s="124"/>
      <c r="Q20" s="124" t="s">
        <v>6</v>
      </c>
      <c r="R20" s="124"/>
      <c r="S20" s="124"/>
      <c r="V20" s="124" t="s">
        <v>7</v>
      </c>
      <c r="W20" s="124"/>
      <c r="X20" s="124"/>
      <c r="AB20" s="127"/>
      <c r="AC20" s="272"/>
      <c r="AD20" s="222"/>
      <c r="AE20" s="222"/>
      <c r="AG20" s="222"/>
      <c r="AH20" s="222"/>
      <c r="AI20" s="222"/>
      <c r="AK20" s="222"/>
      <c r="AL20" s="222"/>
      <c r="AM20" s="222"/>
      <c r="AO20" s="222"/>
      <c r="AP20" s="222"/>
      <c r="AQ20" s="222"/>
      <c r="AS20" s="222"/>
      <c r="AT20" s="222"/>
      <c r="AU20" s="222"/>
    </row>
    <row r="21" spans="1:29" ht="30" customHeight="1">
      <c r="A21" s="22">
        <v>1</v>
      </c>
      <c r="B21" s="61" t="s">
        <v>55</v>
      </c>
      <c r="C21" s="226" t="s">
        <v>67</v>
      </c>
      <c r="D21" s="178">
        <v>213</v>
      </c>
      <c r="E21" s="29">
        <v>5.75</v>
      </c>
      <c r="F21" s="25">
        <v>8.2</v>
      </c>
      <c r="G21" s="25">
        <f aca="true" t="shared" si="9" ref="G21:G27">IF(E21="","",SUM(E21:F21))</f>
        <v>13.95</v>
      </c>
      <c r="H21" s="26">
        <f>IF(G21="","",RANK(G21,($G$9:$G$12,$G$14:$G$17,$G$21:$G$27)))</f>
        <v>8</v>
      </c>
      <c r="I21" s="27">
        <v>7.45</v>
      </c>
      <c r="J21" s="25">
        <v>7.5</v>
      </c>
      <c r="K21" s="25">
        <f aca="true" t="shared" si="10" ref="K21:K27">IF(I21="","",SUM(I21:J21))</f>
        <v>14.95</v>
      </c>
      <c r="L21" s="28">
        <f>IF(K21="","",RANK(K21,($K$9:$K$12,$K$14:$K$17,$K$21:$K$27)))</f>
        <v>13</v>
      </c>
      <c r="M21" s="29">
        <v>5</v>
      </c>
      <c r="N21" s="25">
        <v>6</v>
      </c>
      <c r="O21" s="25">
        <f aca="true" t="shared" si="11" ref="O21:O27">IF(M21="","",SUM(M21:N21))</f>
        <v>11</v>
      </c>
      <c r="P21" s="26">
        <f>IF(O21="","",RANK(O21,($O$9:$O$12,$O$14:$O$17,$O$21:$O$27)))</f>
        <v>7</v>
      </c>
      <c r="Q21" s="27">
        <f aca="true" t="shared" si="12" ref="Q21:R24">IF(E21="","",SUM(,E21,I21,M21))</f>
        <v>18.2</v>
      </c>
      <c r="R21" s="25">
        <f t="shared" si="12"/>
        <v>21.7</v>
      </c>
      <c r="S21" s="25">
        <f aca="true" t="shared" si="13" ref="S21:S27">IF(Q21="","",SUM(Q21:R21))</f>
        <v>39.9</v>
      </c>
      <c r="T21" s="28">
        <f>IF(S21="","",RANK(S21,($S$9:$S$12,$S$14:$S$17,$S$21:$S$27)))</f>
        <v>8</v>
      </c>
      <c r="U21" s="65"/>
      <c r="V21" s="63">
        <v>3.95</v>
      </c>
      <c r="W21" s="64">
        <v>4.25</v>
      </c>
      <c r="X21" s="25">
        <f aca="true" t="shared" si="14" ref="X21:X27">IF(V21="","",SUM(V21:W21))</f>
        <v>8.2</v>
      </c>
      <c r="Y21" s="33">
        <f aca="true" t="shared" si="15" ref="Y21:Y27">IF(X21="","",RANK(X21,$X$9:$X$27))</f>
        <v>5</v>
      </c>
      <c r="AB21" s="127"/>
      <c r="AC21" s="272"/>
    </row>
    <row r="22" spans="1:29" ht="30" customHeight="1">
      <c r="A22" s="22">
        <v>2</v>
      </c>
      <c r="B22" s="227" t="s">
        <v>63</v>
      </c>
      <c r="C22" s="45" t="s">
        <v>61</v>
      </c>
      <c r="D22" s="104">
        <v>5</v>
      </c>
      <c r="E22" s="37">
        <v>7.3</v>
      </c>
      <c r="F22" s="38">
        <v>7.5</v>
      </c>
      <c r="G22" s="38">
        <f t="shared" si="9"/>
        <v>14.8</v>
      </c>
      <c r="H22" s="39">
        <f>IF(G22="","",RANK(G22,($G$9:$G$12,$G$14:$G$17,$G$21:$G$27)))</f>
        <v>6</v>
      </c>
      <c r="I22" s="40">
        <v>8.8</v>
      </c>
      <c r="J22" s="38">
        <v>8.95</v>
      </c>
      <c r="K22" s="38">
        <f t="shared" si="10"/>
        <v>17.75</v>
      </c>
      <c r="L22" s="35">
        <f>IF(K22="","",RANK(K22,($K$9:$K$12,$K$14:$K$17,$K$21:$K$27)))</f>
        <v>5</v>
      </c>
      <c r="M22" s="37">
        <v>5.95</v>
      </c>
      <c r="N22" s="38">
        <v>7.6</v>
      </c>
      <c r="O22" s="38">
        <f t="shared" si="11"/>
        <v>13.55</v>
      </c>
      <c r="P22" s="39">
        <f>IF(O22="","",RANK(O22,($O$9:$O$12,$O$14:$O$17,$O$21:$O$27)))</f>
        <v>6</v>
      </c>
      <c r="Q22" s="40">
        <f t="shared" si="12"/>
        <v>22.05</v>
      </c>
      <c r="R22" s="38">
        <f t="shared" si="12"/>
        <v>24.049999999999997</v>
      </c>
      <c r="S22" s="38">
        <f t="shared" si="13"/>
        <v>46.099999999999994</v>
      </c>
      <c r="T22" s="35">
        <f>IF(S22="","",RANK(S22,($S$9:$S$12,$S$14:$S$17,$S$21:$S$27)))</f>
        <v>6</v>
      </c>
      <c r="U22" s="65"/>
      <c r="V22" s="66">
        <v>1.7</v>
      </c>
      <c r="W22" s="38">
        <v>2.1</v>
      </c>
      <c r="X22" s="38">
        <f t="shared" si="14"/>
        <v>3.8</v>
      </c>
      <c r="Y22" s="44">
        <f t="shared" si="15"/>
        <v>7</v>
      </c>
      <c r="AB22" s="127"/>
      <c r="AC22" s="272"/>
    </row>
    <row r="23" spans="1:29" ht="30" customHeight="1">
      <c r="A23" s="22">
        <v>3</v>
      </c>
      <c r="B23" s="34" t="s">
        <v>53</v>
      </c>
      <c r="C23" s="35" t="s">
        <v>54</v>
      </c>
      <c r="D23" s="104">
        <v>211</v>
      </c>
      <c r="E23" s="37">
        <v>8.6</v>
      </c>
      <c r="F23" s="38">
        <v>8.6</v>
      </c>
      <c r="G23" s="38">
        <f t="shared" si="9"/>
        <v>17.2</v>
      </c>
      <c r="H23" s="39">
        <f>IF(G23="","",RANK(G23,($G$9:$G$12,$G$14:$G$17,$G$21:$G$27)))</f>
        <v>3</v>
      </c>
      <c r="I23" s="40">
        <v>9.575</v>
      </c>
      <c r="J23" s="38">
        <v>9.4</v>
      </c>
      <c r="K23" s="38">
        <f t="shared" si="10"/>
        <v>18.975</v>
      </c>
      <c r="L23" s="35">
        <f>IF(K23="","",RANK(K23,($K$9:$K$12,$K$14:$K$17,$K$21:$K$27)))</f>
        <v>1</v>
      </c>
      <c r="M23" s="37">
        <v>9.1</v>
      </c>
      <c r="N23" s="38">
        <v>8.95</v>
      </c>
      <c r="O23" s="38">
        <f t="shared" si="11"/>
        <v>18.049999999999997</v>
      </c>
      <c r="P23" s="39">
        <f>IF(O23="","",RANK(O23,($O$9:$O$12,$O$14:$O$17,$O$21:$O$27)))</f>
        <v>3</v>
      </c>
      <c r="Q23" s="40">
        <f t="shared" si="12"/>
        <v>27.275</v>
      </c>
      <c r="R23" s="38">
        <f t="shared" si="12"/>
        <v>26.95</v>
      </c>
      <c r="S23" s="38">
        <f t="shared" si="13"/>
        <v>54.224999999999994</v>
      </c>
      <c r="T23" s="35">
        <f>IF(S23="","",RANK(S23,($S$9:$S$12,$S$14:$S$17,$S$21:$S$27)))</f>
        <v>2</v>
      </c>
      <c r="U23" s="65"/>
      <c r="V23" s="66">
        <v>8.6</v>
      </c>
      <c r="W23" s="38">
        <v>8.35</v>
      </c>
      <c r="X23" s="38">
        <f t="shared" si="14"/>
        <v>16.95</v>
      </c>
      <c r="Y23" s="44">
        <f t="shared" si="15"/>
        <v>2</v>
      </c>
      <c r="AB23" s="127"/>
      <c r="AC23" s="272"/>
    </row>
    <row r="24" spans="1:29" ht="30" customHeight="1">
      <c r="A24" s="22">
        <v>12</v>
      </c>
      <c r="B24" s="235" t="s">
        <v>65</v>
      </c>
      <c r="C24" s="45" t="s">
        <v>110</v>
      </c>
      <c r="D24" s="104">
        <v>212</v>
      </c>
      <c r="E24" s="250">
        <v>6.9</v>
      </c>
      <c r="F24" s="43">
        <v>7.3</v>
      </c>
      <c r="G24" s="38">
        <f t="shared" si="9"/>
        <v>14.2</v>
      </c>
      <c r="H24" s="35">
        <f>IF(G24="","",RANK(G24,($G$9:$G$12,$G$14:$G$17,$G$21:$G$27)))</f>
        <v>7</v>
      </c>
      <c r="I24" s="132">
        <v>7.95</v>
      </c>
      <c r="J24" s="43">
        <v>8.4</v>
      </c>
      <c r="K24" s="38">
        <f t="shared" si="10"/>
        <v>16.35</v>
      </c>
      <c r="L24" s="35">
        <f>IF(K24="","",RANK(K24,($K$9:$K$12,$K$14:$K$17,$K$21:$K$27)))</f>
        <v>9</v>
      </c>
      <c r="M24" s="132">
        <v>4.4</v>
      </c>
      <c r="N24" s="43">
        <v>5.4</v>
      </c>
      <c r="O24" s="38">
        <f t="shared" si="11"/>
        <v>9.8</v>
      </c>
      <c r="P24" s="35">
        <f>IF(O24="","",RANK(O24,($O$9:$O$12,$O$14:$O$17,$O$21:$O$27)))</f>
        <v>8</v>
      </c>
      <c r="Q24" s="40">
        <f t="shared" si="12"/>
        <v>19.25</v>
      </c>
      <c r="R24" s="38">
        <f t="shared" si="12"/>
        <v>21.1</v>
      </c>
      <c r="S24" s="38">
        <f t="shared" si="13"/>
        <v>40.35</v>
      </c>
      <c r="T24" s="35">
        <f>IF(S24="","",RANK(S24,($S$9:$S$12,$S$14:$S$17,$S$21:$S$27)))</f>
        <v>7</v>
      </c>
      <c r="U24" s="65"/>
      <c r="V24" s="42">
        <v>1.5</v>
      </c>
      <c r="W24" s="43">
        <v>1.9</v>
      </c>
      <c r="X24" s="38">
        <f t="shared" si="14"/>
        <v>3.4</v>
      </c>
      <c r="Y24" s="44">
        <f t="shared" si="15"/>
        <v>9</v>
      </c>
      <c r="AB24" s="127"/>
      <c r="AC24" s="272"/>
    </row>
    <row r="25" spans="2:29" ht="30" customHeight="1">
      <c r="B25" s="34" t="s">
        <v>47</v>
      </c>
      <c r="C25" s="45" t="s">
        <v>100</v>
      </c>
      <c r="D25" s="104">
        <v>12</v>
      </c>
      <c r="E25" s="37">
        <v>3.1</v>
      </c>
      <c r="F25" s="38">
        <v>6.25</v>
      </c>
      <c r="G25" s="38">
        <f t="shared" si="9"/>
        <v>9.35</v>
      </c>
      <c r="H25" s="39">
        <f>IF(G25="","",RANK(G25,($G$9:$G$12,$G$14:$G$17,$G$21:$G$27)))</f>
        <v>11</v>
      </c>
      <c r="I25" s="40">
        <v>8.325</v>
      </c>
      <c r="J25" s="38">
        <v>8.1</v>
      </c>
      <c r="K25" s="38">
        <f t="shared" si="10"/>
        <v>16.424999999999997</v>
      </c>
      <c r="L25" s="35">
        <f>IF(K25="","",RANK(K25,($K$9:$K$12,$K$14:$K$17,$K$21:$K$27)))</f>
        <v>8</v>
      </c>
      <c r="M25" s="37">
        <v>4.1</v>
      </c>
      <c r="N25" s="38">
        <v>5.35</v>
      </c>
      <c r="O25" s="38">
        <f t="shared" si="11"/>
        <v>9.45</v>
      </c>
      <c r="P25" s="39">
        <f>IF(O25="","",RANK(O25,($O$9:$O$12,$O$14:$O$17,$O$21:$O$27)))</f>
        <v>9</v>
      </c>
      <c r="Q25" s="40">
        <f aca="true" t="shared" si="16" ref="Q25:R27">IF(E25="","",SUM(,E25,I25,M25))</f>
        <v>15.524999999999999</v>
      </c>
      <c r="R25" s="38">
        <f t="shared" si="16"/>
        <v>19.7</v>
      </c>
      <c r="S25" s="38">
        <f t="shared" si="13"/>
        <v>35.224999999999994</v>
      </c>
      <c r="T25" s="35">
        <f>IF(S25="","",RANK(S25,($S$9:$S$12,$S$14:$S$17,$S$21:$S$27)))</f>
        <v>10</v>
      </c>
      <c r="U25" s="65"/>
      <c r="V25" s="260" t="s">
        <v>138</v>
      </c>
      <c r="W25" s="43" t="s">
        <v>138</v>
      </c>
      <c r="X25" s="38">
        <f t="shared" si="14"/>
        <v>0</v>
      </c>
      <c r="Y25" s="44">
        <f t="shared" si="15"/>
        <v>10</v>
      </c>
      <c r="AB25" s="127"/>
      <c r="AC25" s="272"/>
    </row>
    <row r="26" spans="2:29" ht="30" customHeight="1">
      <c r="B26" s="34" t="s">
        <v>47</v>
      </c>
      <c r="C26" s="35" t="s">
        <v>102</v>
      </c>
      <c r="D26" s="104">
        <v>13</v>
      </c>
      <c r="E26" s="37">
        <v>2.25</v>
      </c>
      <c r="F26" s="37">
        <v>5.1</v>
      </c>
      <c r="G26" s="38">
        <f t="shared" si="9"/>
        <v>7.35</v>
      </c>
      <c r="H26" s="39">
        <f>IF(G26="","",RANK(G26,($G$9:$G$12,$G$14:$G$17,$G$21:$G$27)))</f>
        <v>14</v>
      </c>
      <c r="I26" s="40">
        <v>7.8</v>
      </c>
      <c r="J26" s="38">
        <v>7.9</v>
      </c>
      <c r="K26" s="38">
        <f t="shared" si="10"/>
        <v>15.7</v>
      </c>
      <c r="L26" s="35">
        <f>IF(K26="","",RANK(K26,($K$9:$K$12,$K$14:$K$17,$K$21:$K$27)))</f>
        <v>12</v>
      </c>
      <c r="M26" s="37">
        <v>3</v>
      </c>
      <c r="N26" s="38">
        <v>5.25</v>
      </c>
      <c r="O26" s="38">
        <f t="shared" si="11"/>
        <v>8.25</v>
      </c>
      <c r="P26" s="39">
        <f>IF(O26="","",RANK(O26,($O$9:$O$12,$O$14:$O$17,$O$21:$O$27)))</f>
        <v>11</v>
      </c>
      <c r="Q26" s="40">
        <f t="shared" si="16"/>
        <v>13.05</v>
      </c>
      <c r="R26" s="38">
        <f t="shared" si="16"/>
        <v>18.25</v>
      </c>
      <c r="S26" s="38">
        <f t="shared" si="13"/>
        <v>31.3</v>
      </c>
      <c r="T26" s="35">
        <f>IF(S26="","",RANK(S26,($S$9:$S$12,$S$14:$S$17,$S$21:$S$27)))</f>
        <v>12</v>
      </c>
      <c r="U26" s="41"/>
      <c r="V26" s="260" t="s">
        <v>139</v>
      </c>
      <c r="W26" s="43" t="s">
        <v>138</v>
      </c>
      <c r="X26" s="38">
        <f t="shared" si="14"/>
        <v>0</v>
      </c>
      <c r="Y26" s="44">
        <f t="shared" si="15"/>
        <v>10</v>
      </c>
      <c r="AB26" s="127"/>
      <c r="AC26" s="272"/>
    </row>
    <row r="27" spans="2:29" ht="30" customHeight="1" thickBot="1">
      <c r="B27" s="236" t="s">
        <v>47</v>
      </c>
      <c r="C27" s="68" t="s">
        <v>104</v>
      </c>
      <c r="D27" s="179">
        <v>14</v>
      </c>
      <c r="E27" s="121">
        <v>2.7</v>
      </c>
      <c r="F27" s="121">
        <v>5.3</v>
      </c>
      <c r="G27" s="56">
        <f t="shared" si="9"/>
        <v>8</v>
      </c>
      <c r="H27" s="72">
        <f>IF(G27="","",RANK(G27,($G$9:$G$12,$G$14:$G$17,$G$21:$G$27)))</f>
        <v>13</v>
      </c>
      <c r="I27" s="71">
        <v>6.45</v>
      </c>
      <c r="J27" s="56">
        <v>6.45</v>
      </c>
      <c r="K27" s="56">
        <f t="shared" si="10"/>
        <v>12.9</v>
      </c>
      <c r="L27" s="70">
        <f>IF(K27="","",RANK(K27,($K$9:$K$12,$K$14:$K$17,$K$21:$K$27)))</f>
        <v>14</v>
      </c>
      <c r="M27" s="121">
        <v>2.5</v>
      </c>
      <c r="N27" s="56">
        <v>2.25</v>
      </c>
      <c r="O27" s="56">
        <f t="shared" si="11"/>
        <v>4.75</v>
      </c>
      <c r="P27" s="72">
        <f>IF(O27="","",RANK(O27,($O$9:$O$12,$O$14:$O$17,$O$21:$O$27)))</f>
        <v>13</v>
      </c>
      <c r="Q27" s="71">
        <f t="shared" si="16"/>
        <v>11.65</v>
      </c>
      <c r="R27" s="56">
        <f t="shared" si="16"/>
        <v>14</v>
      </c>
      <c r="S27" s="56">
        <f t="shared" si="13"/>
        <v>25.65</v>
      </c>
      <c r="T27" s="70">
        <f>IF(S27="","",RANK(S27,($S$9:$S$12,$S$14:$S$17,$S$21:$S$27)))</f>
        <v>14</v>
      </c>
      <c r="U27" s="41"/>
      <c r="V27" s="273" t="s">
        <v>139</v>
      </c>
      <c r="W27" s="69" t="s">
        <v>138</v>
      </c>
      <c r="X27" s="56">
        <f t="shared" si="14"/>
        <v>0</v>
      </c>
      <c r="Y27" s="57">
        <f t="shared" si="15"/>
        <v>10</v>
      </c>
      <c r="AB27" s="127"/>
      <c r="AC27" s="272"/>
    </row>
    <row r="29" spans="29:45" ht="13.5">
      <c r="AC29" s="224" t="s">
        <v>28</v>
      </c>
      <c r="AG29" s="224" t="s">
        <v>29</v>
      </c>
      <c r="AK29" s="224" t="s">
        <v>30</v>
      </c>
      <c r="AO29" s="224" t="s">
        <v>31</v>
      </c>
      <c r="AS29" s="224" t="s">
        <v>32</v>
      </c>
    </row>
    <row r="30" spans="27:48" ht="13.5">
      <c r="AA30" s="74" t="s">
        <v>33</v>
      </c>
      <c r="AB30" s="74" t="s">
        <v>34</v>
      </c>
      <c r="AC30" s="223" t="s">
        <v>35</v>
      </c>
      <c r="AD30" s="223" t="s">
        <v>36</v>
      </c>
      <c r="AE30" s="223" t="s">
        <v>37</v>
      </c>
      <c r="AF30" s="74" t="s">
        <v>38</v>
      </c>
      <c r="AG30" s="223" t="s">
        <v>35</v>
      </c>
      <c r="AH30" s="223" t="s">
        <v>36</v>
      </c>
      <c r="AI30" s="223" t="s">
        <v>37</v>
      </c>
      <c r="AJ30" s="74" t="s">
        <v>38</v>
      </c>
      <c r="AK30" s="223" t="s">
        <v>35</v>
      </c>
      <c r="AL30" s="223" t="s">
        <v>36</v>
      </c>
      <c r="AM30" s="223" t="s">
        <v>37</v>
      </c>
      <c r="AN30" s="74" t="s">
        <v>38</v>
      </c>
      <c r="AO30" s="223" t="s">
        <v>35</v>
      </c>
      <c r="AP30" s="223" t="s">
        <v>36</v>
      </c>
      <c r="AQ30" s="223" t="s">
        <v>37</v>
      </c>
      <c r="AR30" s="74" t="s">
        <v>38</v>
      </c>
      <c r="AS30" s="223" t="s">
        <v>35</v>
      </c>
      <c r="AT30" s="223" t="s">
        <v>36</v>
      </c>
      <c r="AU30" s="223" t="s">
        <v>37</v>
      </c>
      <c r="AV30" s="74" t="s">
        <v>38</v>
      </c>
    </row>
    <row r="31" spans="26:48" ht="13.5">
      <c r="Z31" s="22">
        <v>1</v>
      </c>
      <c r="AA31" s="74" t="str">
        <f aca="true" t="shared" si="17" ref="AA31:AB33">B9</f>
        <v>ﾗ･ｻｰﾙ中学校</v>
      </c>
      <c r="AB31" s="74" t="str">
        <f t="shared" si="17"/>
        <v>増永　崚</v>
      </c>
      <c r="AC31" s="223">
        <f aca="true" t="shared" si="18" ref="AC31:AR31">E9</f>
        <v>4</v>
      </c>
      <c r="AD31" s="223">
        <f t="shared" si="18"/>
        <v>6.1</v>
      </c>
      <c r="AE31" s="223">
        <f t="shared" si="18"/>
        <v>10.1</v>
      </c>
      <c r="AF31" s="74">
        <f t="shared" si="18"/>
        <v>10</v>
      </c>
      <c r="AG31" s="223">
        <f t="shared" si="18"/>
        <v>8.3</v>
      </c>
      <c r="AH31" s="223">
        <f t="shared" si="18"/>
        <v>8.15</v>
      </c>
      <c r="AI31" s="223">
        <f t="shared" si="18"/>
        <v>16.450000000000003</v>
      </c>
      <c r="AJ31" s="74">
        <f t="shared" si="18"/>
        <v>7</v>
      </c>
      <c r="AK31" s="223">
        <f t="shared" si="18"/>
        <v>3.85</v>
      </c>
      <c r="AL31" s="223">
        <f t="shared" si="18"/>
        <v>4.6</v>
      </c>
      <c r="AM31" s="223">
        <f t="shared" si="18"/>
        <v>8.45</v>
      </c>
      <c r="AN31" s="74">
        <f t="shared" si="18"/>
        <v>10</v>
      </c>
      <c r="AO31" s="223">
        <f t="shared" si="18"/>
        <v>16.150000000000002</v>
      </c>
      <c r="AP31" s="223">
        <f t="shared" si="18"/>
        <v>18.85</v>
      </c>
      <c r="AQ31" s="223">
        <f t="shared" si="18"/>
        <v>35</v>
      </c>
      <c r="AR31" s="74">
        <f t="shared" si="18"/>
        <v>11</v>
      </c>
      <c r="AS31" s="223">
        <f aca="true" t="shared" si="19" ref="AS31:AV33">V9</f>
        <v>1.45</v>
      </c>
      <c r="AT31" s="223">
        <f t="shared" si="19"/>
        <v>2.25</v>
      </c>
      <c r="AU31" s="223">
        <f t="shared" si="19"/>
        <v>3.7</v>
      </c>
      <c r="AV31" s="74">
        <f t="shared" si="19"/>
        <v>8</v>
      </c>
    </row>
    <row r="32" spans="26:48" ht="13.5">
      <c r="Z32" s="22">
        <v>2</v>
      </c>
      <c r="AA32" s="74" t="str">
        <f t="shared" si="17"/>
        <v>ﾗ･ｻｰﾙ中学校</v>
      </c>
      <c r="AB32" s="74" t="str">
        <f t="shared" si="17"/>
        <v>三井　将嗣</v>
      </c>
      <c r="AC32" s="223">
        <f aca="true" t="shared" si="20" ref="AC32:AR33">E10</f>
        <v>3.2</v>
      </c>
      <c r="AD32" s="223">
        <f t="shared" si="20"/>
        <v>5.05</v>
      </c>
      <c r="AE32" s="223">
        <f t="shared" si="20"/>
        <v>8.25</v>
      </c>
      <c r="AF32" s="74">
        <f t="shared" si="20"/>
        <v>12</v>
      </c>
      <c r="AG32" s="223">
        <f t="shared" si="20"/>
        <v>8.125</v>
      </c>
      <c r="AH32" s="223">
        <f t="shared" si="20"/>
        <v>8</v>
      </c>
      <c r="AI32" s="223">
        <f t="shared" si="20"/>
        <v>16.125</v>
      </c>
      <c r="AJ32" s="74">
        <f t="shared" si="20"/>
        <v>10</v>
      </c>
      <c r="AK32" s="223">
        <f t="shared" si="20"/>
        <v>2.25</v>
      </c>
      <c r="AL32" s="223">
        <f t="shared" si="20"/>
        <v>2.5</v>
      </c>
      <c r="AM32" s="223">
        <f t="shared" si="20"/>
        <v>4.75</v>
      </c>
      <c r="AN32" s="74">
        <f t="shared" si="20"/>
        <v>13</v>
      </c>
      <c r="AO32" s="223">
        <f t="shared" si="20"/>
        <v>13.575</v>
      </c>
      <c r="AP32" s="223">
        <f t="shared" si="20"/>
        <v>15.55</v>
      </c>
      <c r="AQ32" s="223">
        <f t="shared" si="20"/>
        <v>29.125</v>
      </c>
      <c r="AR32" s="74">
        <f t="shared" si="20"/>
        <v>13</v>
      </c>
      <c r="AS32" s="223" t="str">
        <f t="shared" si="19"/>
        <v>ｷｹﾝ</v>
      </c>
      <c r="AT32" s="223" t="str">
        <f t="shared" si="19"/>
        <v>ｷｹﾝ</v>
      </c>
      <c r="AU32" s="223">
        <f t="shared" si="19"/>
        <v>0</v>
      </c>
      <c r="AV32" s="74">
        <f t="shared" si="19"/>
        <v>10</v>
      </c>
    </row>
    <row r="33" spans="17:48" ht="13.5">
      <c r="Q33" s="22"/>
      <c r="Z33" s="22">
        <v>3</v>
      </c>
      <c r="AA33" s="74" t="str">
        <f t="shared" si="17"/>
        <v>ﾗ･ｻｰﾙ中学校</v>
      </c>
      <c r="AB33" s="74" t="str">
        <f t="shared" si="17"/>
        <v>岡澤　宏明</v>
      </c>
      <c r="AC33" s="223">
        <f t="shared" si="20"/>
        <v>4.65</v>
      </c>
      <c r="AD33" s="223">
        <f t="shared" si="20"/>
        <v>6.85</v>
      </c>
      <c r="AE33" s="223">
        <f t="shared" si="20"/>
        <v>11.5</v>
      </c>
      <c r="AF33" s="74">
        <f t="shared" si="20"/>
        <v>9</v>
      </c>
      <c r="AG33" s="223">
        <f t="shared" si="20"/>
        <v>8.225</v>
      </c>
      <c r="AH33" s="223">
        <f t="shared" si="20"/>
        <v>7.75</v>
      </c>
      <c r="AI33" s="223">
        <f t="shared" si="20"/>
        <v>15.975</v>
      </c>
      <c r="AJ33" s="74">
        <f t="shared" si="20"/>
        <v>11</v>
      </c>
      <c r="AK33" s="223">
        <f t="shared" si="20"/>
        <v>3.15</v>
      </c>
      <c r="AL33" s="223">
        <f t="shared" si="20"/>
        <v>4.65</v>
      </c>
      <c r="AM33" s="223">
        <f t="shared" si="20"/>
        <v>7.800000000000001</v>
      </c>
      <c r="AN33" s="74">
        <f t="shared" si="20"/>
        <v>12</v>
      </c>
      <c r="AO33" s="223">
        <f t="shared" si="20"/>
        <v>16.025</v>
      </c>
      <c r="AP33" s="223">
        <f t="shared" si="20"/>
        <v>19.25</v>
      </c>
      <c r="AQ33" s="223">
        <f t="shared" si="20"/>
        <v>35.275</v>
      </c>
      <c r="AR33" s="74">
        <f t="shared" si="20"/>
        <v>9</v>
      </c>
      <c r="AS33" s="223" t="str">
        <f t="shared" si="19"/>
        <v>ｷｹﾝ</v>
      </c>
      <c r="AT33" s="223" t="str">
        <f t="shared" si="19"/>
        <v>ｷｹﾝ</v>
      </c>
      <c r="AU33" s="223">
        <f t="shared" si="19"/>
        <v>0</v>
      </c>
      <c r="AV33" s="74">
        <f t="shared" si="19"/>
        <v>10</v>
      </c>
    </row>
    <row r="34" spans="26:48" ht="13.5">
      <c r="Z34" s="22">
        <v>4</v>
      </c>
      <c r="AA34" s="74" t="str">
        <f aca="true" t="shared" si="21" ref="AA34:AB37">B14</f>
        <v>れいめい中学校</v>
      </c>
      <c r="AB34" s="74" t="str">
        <f t="shared" si="21"/>
        <v>永山大希</v>
      </c>
      <c r="AC34" s="223">
        <f aca="true" t="shared" si="22" ref="AC34:AR37">E14</f>
        <v>8.25</v>
      </c>
      <c r="AD34" s="223">
        <f t="shared" si="22"/>
        <v>8.85</v>
      </c>
      <c r="AE34" s="223">
        <f t="shared" si="22"/>
        <v>17.1</v>
      </c>
      <c r="AF34" s="74">
        <f t="shared" si="22"/>
        <v>4</v>
      </c>
      <c r="AG34" s="223">
        <f t="shared" si="22"/>
        <v>9.325</v>
      </c>
      <c r="AH34" s="223">
        <f t="shared" si="22"/>
        <v>9.2</v>
      </c>
      <c r="AI34" s="223">
        <f t="shared" si="22"/>
        <v>18.525</v>
      </c>
      <c r="AJ34" s="74">
        <f t="shared" si="22"/>
        <v>3</v>
      </c>
      <c r="AK34" s="223">
        <f t="shared" si="22"/>
        <v>9.3</v>
      </c>
      <c r="AL34" s="223">
        <f t="shared" si="22"/>
        <v>9.3</v>
      </c>
      <c r="AM34" s="223">
        <f t="shared" si="22"/>
        <v>18.6</v>
      </c>
      <c r="AN34" s="74">
        <f t="shared" si="22"/>
        <v>1</v>
      </c>
      <c r="AO34" s="223">
        <f t="shared" si="22"/>
        <v>26.875</v>
      </c>
      <c r="AP34" s="223">
        <f t="shared" si="22"/>
        <v>27.349999999999998</v>
      </c>
      <c r="AQ34" s="223">
        <f t="shared" si="22"/>
        <v>54.224999999999994</v>
      </c>
      <c r="AR34" s="74">
        <f t="shared" si="22"/>
        <v>2</v>
      </c>
      <c r="AS34" s="223">
        <f aca="true" t="shared" si="23" ref="AS34:AV37">V14</f>
        <v>8.55</v>
      </c>
      <c r="AT34" s="223">
        <f t="shared" si="23"/>
        <v>8</v>
      </c>
      <c r="AU34" s="223">
        <f t="shared" si="23"/>
        <v>16.55</v>
      </c>
      <c r="AV34" s="74">
        <f t="shared" si="23"/>
        <v>3</v>
      </c>
    </row>
    <row r="35" spans="26:48" ht="13.5">
      <c r="Z35" s="22">
        <v>5</v>
      </c>
      <c r="AA35" s="74" t="str">
        <f t="shared" si="21"/>
        <v>れいめい中学校</v>
      </c>
      <c r="AB35" s="74" t="str">
        <f t="shared" si="21"/>
        <v>西之原佑奎</v>
      </c>
      <c r="AC35" s="223">
        <f t="shared" si="22"/>
        <v>9.2</v>
      </c>
      <c r="AD35" s="223">
        <f t="shared" si="22"/>
        <v>8.65</v>
      </c>
      <c r="AE35" s="223">
        <f t="shared" si="22"/>
        <v>17.85</v>
      </c>
      <c r="AF35" s="74">
        <f t="shared" si="22"/>
        <v>2</v>
      </c>
      <c r="AG35" s="223">
        <f t="shared" si="22"/>
        <v>9.375</v>
      </c>
      <c r="AH35" s="223">
        <f t="shared" si="22"/>
        <v>9.25</v>
      </c>
      <c r="AI35" s="223">
        <f t="shared" si="22"/>
        <v>18.625</v>
      </c>
      <c r="AJ35" s="74">
        <f t="shared" si="22"/>
        <v>2</v>
      </c>
      <c r="AK35" s="223">
        <f t="shared" si="22"/>
        <v>8.5</v>
      </c>
      <c r="AL35" s="223">
        <f t="shared" si="22"/>
        <v>8.65</v>
      </c>
      <c r="AM35" s="223">
        <f t="shared" si="22"/>
        <v>17.15</v>
      </c>
      <c r="AN35" s="74">
        <f t="shared" si="22"/>
        <v>4</v>
      </c>
      <c r="AO35" s="223">
        <f t="shared" si="22"/>
        <v>27.075</v>
      </c>
      <c r="AP35" s="223">
        <f t="shared" si="22"/>
        <v>26.549999999999997</v>
      </c>
      <c r="AQ35" s="223">
        <f t="shared" si="22"/>
        <v>53.625</v>
      </c>
      <c r="AR35" s="74">
        <f t="shared" si="22"/>
        <v>4</v>
      </c>
      <c r="AS35" s="223">
        <f t="shared" si="23"/>
        <v>8.5</v>
      </c>
      <c r="AT35" s="223">
        <f t="shared" si="23"/>
        <v>7.8</v>
      </c>
      <c r="AU35" s="223">
        <f t="shared" si="23"/>
        <v>16.3</v>
      </c>
      <c r="AV35" s="74">
        <f t="shared" si="23"/>
        <v>4</v>
      </c>
    </row>
    <row r="36" spans="26:48" ht="13.5">
      <c r="Z36" s="22">
        <v>6</v>
      </c>
      <c r="AA36" s="74" t="str">
        <f t="shared" si="21"/>
        <v>れいめい中学校</v>
      </c>
      <c r="AB36" s="74" t="str">
        <f t="shared" si="21"/>
        <v>原口　幸大</v>
      </c>
      <c r="AC36" s="223">
        <f t="shared" si="22"/>
        <v>9.5</v>
      </c>
      <c r="AD36" s="223">
        <f t="shared" si="22"/>
        <v>8.6</v>
      </c>
      <c r="AE36" s="223">
        <f t="shared" si="22"/>
        <v>18.1</v>
      </c>
      <c r="AF36" s="74">
        <f t="shared" si="22"/>
        <v>1</v>
      </c>
      <c r="AG36" s="223">
        <f t="shared" si="22"/>
        <v>9.225</v>
      </c>
      <c r="AH36" s="223">
        <f t="shared" si="22"/>
        <v>9.1</v>
      </c>
      <c r="AI36" s="223">
        <f t="shared" si="22"/>
        <v>18.325</v>
      </c>
      <c r="AJ36" s="74">
        <f t="shared" si="22"/>
        <v>4</v>
      </c>
      <c r="AK36" s="223">
        <f t="shared" si="22"/>
        <v>9.1</v>
      </c>
      <c r="AL36" s="223">
        <f t="shared" si="22"/>
        <v>9.15</v>
      </c>
      <c r="AM36" s="223">
        <f t="shared" si="22"/>
        <v>18.25</v>
      </c>
      <c r="AN36" s="74">
        <f t="shared" si="22"/>
        <v>2</v>
      </c>
      <c r="AO36" s="223">
        <f t="shared" si="22"/>
        <v>27.825000000000003</v>
      </c>
      <c r="AP36" s="223">
        <f t="shared" si="22"/>
        <v>26.85</v>
      </c>
      <c r="AQ36" s="223">
        <f t="shared" si="22"/>
        <v>54.675000000000004</v>
      </c>
      <c r="AR36" s="74">
        <f t="shared" si="22"/>
        <v>1</v>
      </c>
      <c r="AS36" s="223">
        <f t="shared" si="23"/>
        <v>9.2</v>
      </c>
      <c r="AT36" s="223">
        <f t="shared" si="23"/>
        <v>8.75</v>
      </c>
      <c r="AU36" s="223">
        <f t="shared" si="23"/>
        <v>17.95</v>
      </c>
      <c r="AV36" s="74">
        <f t="shared" si="23"/>
        <v>1</v>
      </c>
    </row>
    <row r="37" spans="26:48" ht="13.5">
      <c r="Z37" s="22">
        <v>7</v>
      </c>
      <c r="AA37" s="74" t="str">
        <f t="shared" si="21"/>
        <v>れいめい中学校</v>
      </c>
      <c r="AB37" s="74" t="str">
        <f t="shared" si="21"/>
        <v>鈴木　聡泰</v>
      </c>
      <c r="AC37" s="223">
        <f t="shared" si="22"/>
        <v>8.65</v>
      </c>
      <c r="AD37" s="223">
        <f t="shared" si="22"/>
        <v>7.55</v>
      </c>
      <c r="AE37" s="223">
        <f t="shared" si="22"/>
        <v>16.2</v>
      </c>
      <c r="AF37" s="74">
        <f t="shared" si="22"/>
        <v>5</v>
      </c>
      <c r="AG37" s="223">
        <f t="shared" si="22"/>
        <v>8.9</v>
      </c>
      <c r="AH37" s="223">
        <f t="shared" si="22"/>
        <v>8.85</v>
      </c>
      <c r="AI37" s="223">
        <f t="shared" si="22"/>
        <v>17.75</v>
      </c>
      <c r="AJ37" s="74">
        <f t="shared" si="22"/>
        <v>5</v>
      </c>
      <c r="AK37" s="223">
        <f t="shared" si="22"/>
        <v>6.7</v>
      </c>
      <c r="AL37" s="223">
        <f t="shared" si="22"/>
        <v>7.4</v>
      </c>
      <c r="AM37" s="223">
        <f t="shared" si="22"/>
        <v>14.100000000000001</v>
      </c>
      <c r="AN37" s="74">
        <f t="shared" si="22"/>
        <v>5</v>
      </c>
      <c r="AO37" s="223">
        <f t="shared" si="22"/>
        <v>24.25</v>
      </c>
      <c r="AP37" s="223">
        <f t="shared" si="22"/>
        <v>23.799999999999997</v>
      </c>
      <c r="AQ37" s="223">
        <f t="shared" si="22"/>
        <v>48.05</v>
      </c>
      <c r="AR37" s="74">
        <f t="shared" si="22"/>
        <v>5</v>
      </c>
      <c r="AS37" s="223">
        <f t="shared" si="23"/>
        <v>2.5</v>
      </c>
      <c r="AT37" s="223">
        <f t="shared" si="23"/>
        <v>2.55</v>
      </c>
      <c r="AU37" s="223">
        <f t="shared" si="23"/>
        <v>5.05</v>
      </c>
      <c r="AV37" s="74">
        <f t="shared" si="23"/>
        <v>6</v>
      </c>
    </row>
    <row r="38" spans="26:48" ht="13.5">
      <c r="Z38" s="22">
        <v>8</v>
      </c>
      <c r="AA38" s="74" t="str">
        <f aca="true" t="shared" si="24" ref="AA38:AB44">B21</f>
        <v>伊集院中学校</v>
      </c>
      <c r="AB38" s="74" t="str">
        <f t="shared" si="24"/>
        <v>馬場康平</v>
      </c>
      <c r="AC38" s="223">
        <f aca="true" t="shared" si="25" ref="AC38:AR44">E21</f>
        <v>5.75</v>
      </c>
      <c r="AD38" s="223">
        <f t="shared" si="25"/>
        <v>8.2</v>
      </c>
      <c r="AE38" s="223">
        <f t="shared" si="25"/>
        <v>13.95</v>
      </c>
      <c r="AF38" s="74">
        <f t="shared" si="25"/>
        <v>8</v>
      </c>
      <c r="AG38" s="223">
        <f t="shared" si="25"/>
        <v>7.45</v>
      </c>
      <c r="AH38" s="223">
        <f t="shared" si="25"/>
        <v>7.5</v>
      </c>
      <c r="AI38" s="223">
        <f t="shared" si="25"/>
        <v>14.95</v>
      </c>
      <c r="AJ38" s="74">
        <f t="shared" si="25"/>
        <v>13</v>
      </c>
      <c r="AK38" s="223">
        <f t="shared" si="25"/>
        <v>5</v>
      </c>
      <c r="AL38" s="223">
        <f t="shared" si="25"/>
        <v>6</v>
      </c>
      <c r="AM38" s="223">
        <f t="shared" si="25"/>
        <v>11</v>
      </c>
      <c r="AN38" s="74">
        <f t="shared" si="25"/>
        <v>7</v>
      </c>
      <c r="AO38" s="223">
        <f t="shared" si="25"/>
        <v>18.2</v>
      </c>
      <c r="AP38" s="223">
        <f t="shared" si="25"/>
        <v>21.7</v>
      </c>
      <c r="AQ38" s="223">
        <f t="shared" si="25"/>
        <v>39.9</v>
      </c>
      <c r="AR38" s="74">
        <f t="shared" si="25"/>
        <v>8</v>
      </c>
      <c r="AS38" s="223">
        <f aca="true" t="shared" si="26" ref="AS38:AV44">V21</f>
        <v>3.95</v>
      </c>
      <c r="AT38" s="223">
        <f t="shared" si="26"/>
        <v>4.25</v>
      </c>
      <c r="AU38" s="223">
        <f t="shared" si="26"/>
        <v>8.2</v>
      </c>
      <c r="AV38" s="74">
        <f t="shared" si="26"/>
        <v>5</v>
      </c>
    </row>
    <row r="39" spans="26:48" ht="13.5">
      <c r="Z39" s="22">
        <v>9</v>
      </c>
      <c r="AA39" s="74" t="str">
        <f t="shared" si="24"/>
        <v>清水中学校</v>
      </c>
      <c r="AB39" s="74" t="str">
        <f t="shared" si="24"/>
        <v>江藤祥悟</v>
      </c>
      <c r="AC39" s="223">
        <f t="shared" si="25"/>
        <v>7.3</v>
      </c>
      <c r="AD39" s="223">
        <f t="shared" si="25"/>
        <v>7.5</v>
      </c>
      <c r="AE39" s="223">
        <f t="shared" si="25"/>
        <v>14.8</v>
      </c>
      <c r="AF39" s="74">
        <f t="shared" si="25"/>
        <v>6</v>
      </c>
      <c r="AG39" s="223">
        <f t="shared" si="25"/>
        <v>8.8</v>
      </c>
      <c r="AH39" s="223">
        <f t="shared" si="25"/>
        <v>8.95</v>
      </c>
      <c r="AI39" s="223">
        <f t="shared" si="25"/>
        <v>17.75</v>
      </c>
      <c r="AJ39" s="74">
        <f t="shared" si="25"/>
        <v>5</v>
      </c>
      <c r="AK39" s="223">
        <f t="shared" si="25"/>
        <v>5.95</v>
      </c>
      <c r="AL39" s="223">
        <f t="shared" si="25"/>
        <v>7.6</v>
      </c>
      <c r="AM39" s="223">
        <f t="shared" si="25"/>
        <v>13.55</v>
      </c>
      <c r="AN39" s="74">
        <f t="shared" si="25"/>
        <v>6</v>
      </c>
      <c r="AO39" s="223">
        <f t="shared" si="25"/>
        <v>22.05</v>
      </c>
      <c r="AP39" s="223">
        <f t="shared" si="25"/>
        <v>24.049999999999997</v>
      </c>
      <c r="AQ39" s="223">
        <f t="shared" si="25"/>
        <v>46.099999999999994</v>
      </c>
      <c r="AR39" s="74">
        <f t="shared" si="25"/>
        <v>6</v>
      </c>
      <c r="AS39" s="223">
        <f t="shared" si="26"/>
        <v>1.7</v>
      </c>
      <c r="AT39" s="223">
        <f t="shared" si="26"/>
        <v>2.1</v>
      </c>
      <c r="AU39" s="223">
        <f t="shared" si="26"/>
        <v>3.8</v>
      </c>
      <c r="AV39" s="74">
        <f t="shared" si="26"/>
        <v>7</v>
      </c>
    </row>
    <row r="40" spans="26:48" ht="13.5">
      <c r="Z40" s="22">
        <v>10</v>
      </c>
      <c r="AA40" s="74" t="str">
        <f t="shared" si="24"/>
        <v>紫原中学校</v>
      </c>
      <c r="AB40" s="74" t="str">
        <f t="shared" si="24"/>
        <v>青木　基</v>
      </c>
      <c r="AC40" s="223">
        <f t="shared" si="25"/>
        <v>8.6</v>
      </c>
      <c r="AD40" s="223">
        <f t="shared" si="25"/>
        <v>8.6</v>
      </c>
      <c r="AE40" s="223">
        <f t="shared" si="25"/>
        <v>17.2</v>
      </c>
      <c r="AF40" s="74">
        <f t="shared" si="25"/>
        <v>3</v>
      </c>
      <c r="AG40" s="223">
        <f t="shared" si="25"/>
        <v>9.575</v>
      </c>
      <c r="AH40" s="223">
        <f t="shared" si="25"/>
        <v>9.4</v>
      </c>
      <c r="AI40" s="223">
        <f t="shared" si="25"/>
        <v>18.975</v>
      </c>
      <c r="AJ40" s="74">
        <f t="shared" si="25"/>
        <v>1</v>
      </c>
      <c r="AK40" s="223">
        <f t="shared" si="25"/>
        <v>9.1</v>
      </c>
      <c r="AL40" s="223">
        <f t="shared" si="25"/>
        <v>8.95</v>
      </c>
      <c r="AM40" s="223">
        <f t="shared" si="25"/>
        <v>18.049999999999997</v>
      </c>
      <c r="AN40" s="74">
        <f t="shared" si="25"/>
        <v>3</v>
      </c>
      <c r="AO40" s="223">
        <f t="shared" si="25"/>
        <v>27.275</v>
      </c>
      <c r="AP40" s="223">
        <f t="shared" si="25"/>
        <v>26.95</v>
      </c>
      <c r="AQ40" s="223">
        <f t="shared" si="25"/>
        <v>54.224999999999994</v>
      </c>
      <c r="AR40" s="74">
        <f t="shared" si="25"/>
        <v>2</v>
      </c>
      <c r="AS40" s="223">
        <f t="shared" si="26"/>
        <v>8.6</v>
      </c>
      <c r="AT40" s="223">
        <f t="shared" si="26"/>
        <v>8.35</v>
      </c>
      <c r="AU40" s="223">
        <f t="shared" si="26"/>
        <v>16.95</v>
      </c>
      <c r="AV40" s="74">
        <f t="shared" si="26"/>
        <v>2</v>
      </c>
    </row>
    <row r="41" spans="26:48" ht="13.5">
      <c r="Z41" s="22">
        <v>11</v>
      </c>
      <c r="AA41" s="74" t="str">
        <f t="shared" si="24"/>
        <v>甲南中学校</v>
      </c>
      <c r="AB41" s="74" t="str">
        <f t="shared" si="24"/>
        <v>春口亮人</v>
      </c>
      <c r="AC41" s="223">
        <f t="shared" si="25"/>
        <v>6.9</v>
      </c>
      <c r="AD41" s="223">
        <f t="shared" si="25"/>
        <v>7.3</v>
      </c>
      <c r="AE41" s="223">
        <f t="shared" si="25"/>
        <v>14.2</v>
      </c>
      <c r="AF41" s="74">
        <f t="shared" si="25"/>
        <v>7</v>
      </c>
      <c r="AG41" s="223">
        <f t="shared" si="25"/>
        <v>7.95</v>
      </c>
      <c r="AH41" s="223">
        <f t="shared" si="25"/>
        <v>8.4</v>
      </c>
      <c r="AI41" s="223">
        <f t="shared" si="25"/>
        <v>16.35</v>
      </c>
      <c r="AJ41" s="74">
        <f t="shared" si="25"/>
        <v>9</v>
      </c>
      <c r="AK41" s="223">
        <f t="shared" si="25"/>
        <v>4.4</v>
      </c>
      <c r="AL41" s="223">
        <f t="shared" si="25"/>
        <v>5.4</v>
      </c>
      <c r="AM41" s="223">
        <f t="shared" si="25"/>
        <v>9.8</v>
      </c>
      <c r="AN41" s="74">
        <f t="shared" si="25"/>
        <v>8</v>
      </c>
      <c r="AO41" s="223">
        <f t="shared" si="25"/>
        <v>19.25</v>
      </c>
      <c r="AP41" s="223">
        <f t="shared" si="25"/>
        <v>21.1</v>
      </c>
      <c r="AQ41" s="223">
        <f t="shared" si="25"/>
        <v>40.35</v>
      </c>
      <c r="AR41" s="74">
        <f t="shared" si="25"/>
        <v>7</v>
      </c>
      <c r="AS41" s="223">
        <f t="shared" si="26"/>
        <v>1.5</v>
      </c>
      <c r="AT41" s="223">
        <f t="shared" si="26"/>
        <v>1.9</v>
      </c>
      <c r="AU41" s="223">
        <f t="shared" si="26"/>
        <v>3.4</v>
      </c>
      <c r="AV41" s="74">
        <f t="shared" si="26"/>
        <v>9</v>
      </c>
    </row>
    <row r="42" spans="26:48" ht="13.5">
      <c r="Z42" s="22">
        <v>12</v>
      </c>
      <c r="AA42" s="74" t="str">
        <f t="shared" si="24"/>
        <v>ﾗ･ｻｰﾙ中学校</v>
      </c>
      <c r="AB42" s="74" t="str">
        <f t="shared" si="24"/>
        <v>山本　森風</v>
      </c>
      <c r="AC42" s="223">
        <f t="shared" si="25"/>
        <v>3.1</v>
      </c>
      <c r="AD42" s="223">
        <f t="shared" si="25"/>
        <v>6.25</v>
      </c>
      <c r="AE42" s="223">
        <f t="shared" si="25"/>
        <v>9.35</v>
      </c>
      <c r="AF42" s="74">
        <f t="shared" si="25"/>
        <v>11</v>
      </c>
      <c r="AG42" s="223">
        <f t="shared" si="25"/>
        <v>8.325</v>
      </c>
      <c r="AH42" s="223">
        <f t="shared" si="25"/>
        <v>8.1</v>
      </c>
      <c r="AI42" s="223">
        <f t="shared" si="25"/>
        <v>16.424999999999997</v>
      </c>
      <c r="AJ42" s="74">
        <f t="shared" si="25"/>
        <v>8</v>
      </c>
      <c r="AK42" s="223">
        <f t="shared" si="25"/>
        <v>4.1</v>
      </c>
      <c r="AL42" s="223">
        <f t="shared" si="25"/>
        <v>5.35</v>
      </c>
      <c r="AM42" s="223">
        <f t="shared" si="25"/>
        <v>9.45</v>
      </c>
      <c r="AN42" s="74">
        <f t="shared" si="25"/>
        <v>9</v>
      </c>
      <c r="AO42" s="223">
        <f t="shared" si="25"/>
        <v>15.524999999999999</v>
      </c>
      <c r="AP42" s="223">
        <f t="shared" si="25"/>
        <v>19.7</v>
      </c>
      <c r="AQ42" s="223">
        <f t="shared" si="25"/>
        <v>35.224999999999994</v>
      </c>
      <c r="AR42" s="74">
        <f t="shared" si="25"/>
        <v>10</v>
      </c>
      <c r="AS42" s="223" t="str">
        <f t="shared" si="26"/>
        <v>ｷｹﾝ</v>
      </c>
      <c r="AT42" s="223" t="str">
        <f t="shared" si="26"/>
        <v>ｷｹﾝ</v>
      </c>
      <c r="AU42" s="223">
        <f t="shared" si="26"/>
        <v>0</v>
      </c>
      <c r="AV42" s="74">
        <f t="shared" si="26"/>
        <v>10</v>
      </c>
    </row>
    <row r="43" spans="26:48" ht="13.5">
      <c r="Z43" s="22">
        <v>13</v>
      </c>
      <c r="AA43" s="74" t="str">
        <f t="shared" si="24"/>
        <v>ﾗ･ｻｰﾙ中学校</v>
      </c>
      <c r="AB43" s="74" t="str">
        <f t="shared" si="24"/>
        <v>東　　空</v>
      </c>
      <c r="AC43" s="223">
        <f t="shared" si="25"/>
        <v>2.25</v>
      </c>
      <c r="AD43" s="223">
        <f t="shared" si="25"/>
        <v>5.1</v>
      </c>
      <c r="AE43" s="223">
        <f t="shared" si="25"/>
        <v>7.35</v>
      </c>
      <c r="AF43" s="74">
        <f t="shared" si="25"/>
        <v>14</v>
      </c>
      <c r="AG43" s="223">
        <f t="shared" si="25"/>
        <v>7.8</v>
      </c>
      <c r="AH43" s="223">
        <f t="shared" si="25"/>
        <v>7.9</v>
      </c>
      <c r="AI43" s="223">
        <f t="shared" si="25"/>
        <v>15.7</v>
      </c>
      <c r="AJ43" s="74">
        <f t="shared" si="25"/>
        <v>12</v>
      </c>
      <c r="AK43" s="223">
        <f t="shared" si="25"/>
        <v>3</v>
      </c>
      <c r="AL43" s="223">
        <f t="shared" si="25"/>
        <v>5.25</v>
      </c>
      <c r="AM43" s="223">
        <f t="shared" si="25"/>
        <v>8.25</v>
      </c>
      <c r="AN43" s="74">
        <f t="shared" si="25"/>
        <v>11</v>
      </c>
      <c r="AO43" s="223">
        <f t="shared" si="25"/>
        <v>13.05</v>
      </c>
      <c r="AP43" s="223">
        <f t="shared" si="25"/>
        <v>18.25</v>
      </c>
      <c r="AQ43" s="223">
        <f t="shared" si="25"/>
        <v>31.3</v>
      </c>
      <c r="AR43" s="74">
        <f t="shared" si="25"/>
        <v>12</v>
      </c>
      <c r="AS43" s="223" t="str">
        <f t="shared" si="26"/>
        <v>ｷｹﾝ</v>
      </c>
      <c r="AT43" s="223" t="str">
        <f t="shared" si="26"/>
        <v>ｷｹﾝ</v>
      </c>
      <c r="AU43" s="223">
        <f t="shared" si="26"/>
        <v>0</v>
      </c>
      <c r="AV43" s="74">
        <f t="shared" si="26"/>
        <v>10</v>
      </c>
    </row>
    <row r="44" spans="26:48" ht="13.5">
      <c r="Z44" s="22">
        <v>14</v>
      </c>
      <c r="AA44" s="74" t="str">
        <f t="shared" si="24"/>
        <v>ﾗ･ｻｰﾙ中学校</v>
      </c>
      <c r="AB44" s="74" t="str">
        <f t="shared" si="24"/>
        <v>鷲尾　幹也</v>
      </c>
      <c r="AC44" s="223">
        <f t="shared" si="25"/>
        <v>2.7</v>
      </c>
      <c r="AD44" s="223">
        <f t="shared" si="25"/>
        <v>5.3</v>
      </c>
      <c r="AE44" s="223">
        <f t="shared" si="25"/>
        <v>8</v>
      </c>
      <c r="AF44" s="74">
        <f t="shared" si="25"/>
        <v>13</v>
      </c>
      <c r="AG44" s="223">
        <f t="shared" si="25"/>
        <v>6.45</v>
      </c>
      <c r="AH44" s="223">
        <f t="shared" si="25"/>
        <v>6.45</v>
      </c>
      <c r="AI44" s="223">
        <f t="shared" si="25"/>
        <v>12.9</v>
      </c>
      <c r="AJ44" s="74">
        <f t="shared" si="25"/>
        <v>14</v>
      </c>
      <c r="AK44" s="223">
        <f t="shared" si="25"/>
        <v>2.5</v>
      </c>
      <c r="AL44" s="223">
        <f t="shared" si="25"/>
        <v>2.25</v>
      </c>
      <c r="AM44" s="223">
        <f t="shared" si="25"/>
        <v>4.75</v>
      </c>
      <c r="AN44" s="74">
        <f t="shared" si="25"/>
        <v>13</v>
      </c>
      <c r="AO44" s="223">
        <f t="shared" si="25"/>
        <v>11.65</v>
      </c>
      <c r="AP44" s="223">
        <f t="shared" si="25"/>
        <v>14</v>
      </c>
      <c r="AQ44" s="223">
        <f t="shared" si="25"/>
        <v>25.65</v>
      </c>
      <c r="AR44" s="74">
        <f t="shared" si="25"/>
        <v>14</v>
      </c>
      <c r="AS44" s="223" t="str">
        <f t="shared" si="26"/>
        <v>ｷｹﾝ</v>
      </c>
      <c r="AT44" s="223" t="str">
        <f t="shared" si="26"/>
        <v>ｷｹﾝ</v>
      </c>
      <c r="AU44" s="223">
        <f t="shared" si="26"/>
        <v>0</v>
      </c>
      <c r="AV44" s="74">
        <f t="shared" si="26"/>
        <v>10</v>
      </c>
    </row>
  </sheetData>
  <sheetProtection/>
  <mergeCells count="8">
    <mergeCell ref="G18:H18"/>
    <mergeCell ref="K18:L18"/>
    <mergeCell ref="O18:P18"/>
    <mergeCell ref="S18:T18"/>
    <mergeCell ref="K13:L13"/>
    <mergeCell ref="G13:H13"/>
    <mergeCell ref="S13:T13"/>
    <mergeCell ref="O13:P13"/>
  </mergeCells>
  <printOptions horizontalCentered="1"/>
  <pageMargins left="0.3937007874015748" right="0.3937007874015748" top="0.4724409448818898" bottom="0.1968503937007874" header="0.2755905511811024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AH31"/>
  <sheetViews>
    <sheetView tabSelected="1" zoomScale="75" zoomScaleNormal="75" zoomScalePageLayoutView="0" workbookViewId="0" topLeftCell="A1">
      <selection activeCell="K23" sqref="K23"/>
    </sheetView>
  </sheetViews>
  <sheetFormatPr defaultColWidth="9.00390625" defaultRowHeight="13.5"/>
  <cols>
    <col min="1" max="1" width="9.125" style="77" bestFit="1" customWidth="1"/>
    <col min="2" max="2" width="10.625" style="77" customWidth="1"/>
    <col min="3" max="3" width="9.00390625" style="77" customWidth="1"/>
    <col min="4" max="5" width="6.75390625" style="78" bestFit="1" customWidth="1"/>
    <col min="6" max="6" width="7.75390625" style="78" bestFit="1" customWidth="1"/>
    <col min="7" max="7" width="5.375" style="77" bestFit="1" customWidth="1"/>
    <col min="8" max="9" width="7.00390625" style="78" bestFit="1" customWidth="1"/>
    <col min="10" max="10" width="7.75390625" style="78" bestFit="1" customWidth="1"/>
    <col min="11" max="11" width="5.375" style="77" bestFit="1" customWidth="1"/>
    <col min="12" max="12" width="6.75390625" style="78" bestFit="1" customWidth="1"/>
    <col min="13" max="13" width="7.00390625" style="78" bestFit="1" customWidth="1"/>
    <col min="14" max="14" width="7.75390625" style="78" bestFit="1" customWidth="1"/>
    <col min="15" max="15" width="5.375" style="77" bestFit="1" customWidth="1"/>
    <col min="16" max="16" width="6.625" style="78" customWidth="1"/>
    <col min="17" max="18" width="7.75390625" style="78" bestFit="1" customWidth="1"/>
    <col min="19" max="19" width="5.375" style="77" bestFit="1" customWidth="1"/>
    <col min="20" max="20" width="6.625" style="78" customWidth="1"/>
    <col min="21" max="21" width="6.875" style="78" bestFit="1" customWidth="1"/>
    <col min="22" max="22" width="7.875" style="78" bestFit="1" customWidth="1"/>
    <col min="23" max="23" width="5.625" style="77" bestFit="1" customWidth="1"/>
    <col min="24" max="25" width="9.00390625" style="77" customWidth="1"/>
    <col min="26" max="26" width="4.625" style="77" customWidth="1"/>
    <col min="27" max="27" width="13.00390625" style="77" customWidth="1"/>
    <col min="28" max="28" width="11.00390625" style="77" customWidth="1"/>
    <col min="29" max="29" width="9.875" style="77" bestFit="1" customWidth="1"/>
    <col min="30" max="30" width="5.25390625" style="77" customWidth="1"/>
    <col min="31" max="31" width="4.625" style="77" customWidth="1"/>
    <col min="32" max="32" width="13.50390625" style="77" bestFit="1" customWidth="1"/>
    <col min="33" max="33" width="11.00390625" style="77" bestFit="1" customWidth="1"/>
    <col min="34" max="34" width="9.25390625" style="77" bestFit="1" customWidth="1"/>
    <col min="35" max="16384" width="9.00390625" style="77" customWidth="1"/>
  </cols>
  <sheetData>
    <row r="3" spans="1:26" ht="14.25">
      <c r="A3" s="1"/>
      <c r="B3" s="1"/>
      <c r="C3" s="1"/>
      <c r="D3" s="75"/>
      <c r="E3" s="75"/>
      <c r="F3" s="75"/>
      <c r="G3" s="1"/>
      <c r="H3" s="75"/>
      <c r="I3" s="75"/>
      <c r="J3" s="75"/>
      <c r="K3" s="1"/>
      <c r="L3" s="75"/>
      <c r="M3" s="75"/>
      <c r="N3" s="75"/>
      <c r="O3" s="1"/>
      <c r="P3" s="75"/>
      <c r="Q3" s="75"/>
      <c r="R3" s="75"/>
      <c r="S3" s="1"/>
      <c r="T3" s="75"/>
      <c r="U3" s="75"/>
      <c r="V3" s="75"/>
      <c r="W3" s="1"/>
      <c r="X3" s="1"/>
      <c r="Y3" s="1"/>
      <c r="Z3" s="76" t="s">
        <v>140</v>
      </c>
    </row>
    <row r="4" spans="4:26" ht="15" thickBot="1">
      <c r="D4" s="78" t="s">
        <v>28</v>
      </c>
      <c r="H4" s="78" t="s">
        <v>29</v>
      </c>
      <c r="L4" s="78" t="s">
        <v>30</v>
      </c>
      <c r="P4" s="78" t="s">
        <v>31</v>
      </c>
      <c r="T4" s="78" t="s">
        <v>32</v>
      </c>
      <c r="Z4" s="76" t="s">
        <v>18</v>
      </c>
    </row>
    <row r="5" spans="1:23" ht="13.5">
      <c r="A5" s="77">
        <v>1</v>
      </c>
      <c r="B5" s="79" t="s">
        <v>33</v>
      </c>
      <c r="C5" s="80" t="s">
        <v>34</v>
      </c>
      <c r="D5" s="81" t="s">
        <v>35</v>
      </c>
      <c r="E5" s="82" t="s">
        <v>36</v>
      </c>
      <c r="F5" s="82" t="s">
        <v>37</v>
      </c>
      <c r="G5" s="83" t="s">
        <v>38</v>
      </c>
      <c r="H5" s="82" t="s">
        <v>35</v>
      </c>
      <c r="I5" s="82" t="s">
        <v>36</v>
      </c>
      <c r="J5" s="82" t="s">
        <v>37</v>
      </c>
      <c r="K5" s="83" t="s">
        <v>38</v>
      </c>
      <c r="L5" s="82" t="s">
        <v>35</v>
      </c>
      <c r="M5" s="82" t="s">
        <v>36</v>
      </c>
      <c r="N5" s="82" t="s">
        <v>37</v>
      </c>
      <c r="O5" s="83" t="s">
        <v>38</v>
      </c>
      <c r="P5" s="82" t="s">
        <v>35</v>
      </c>
      <c r="Q5" s="82" t="s">
        <v>36</v>
      </c>
      <c r="R5" s="82" t="s">
        <v>37</v>
      </c>
      <c r="S5" s="322" t="s">
        <v>38</v>
      </c>
      <c r="T5" s="82" t="s">
        <v>35</v>
      </c>
      <c r="U5" s="82" t="s">
        <v>36</v>
      </c>
      <c r="V5" s="82" t="s">
        <v>37</v>
      </c>
      <c r="W5" s="83" t="s">
        <v>38</v>
      </c>
    </row>
    <row r="6" spans="2:34" ht="14.25">
      <c r="B6" s="84" t="s">
        <v>45</v>
      </c>
      <c r="C6" s="85" t="s">
        <v>68</v>
      </c>
      <c r="D6" s="220">
        <v>8.25</v>
      </c>
      <c r="E6" s="89">
        <v>8.85</v>
      </c>
      <c r="F6" s="89">
        <v>17.1</v>
      </c>
      <c r="G6" s="83">
        <v>4</v>
      </c>
      <c r="H6" s="89">
        <v>9.325</v>
      </c>
      <c r="I6" s="89">
        <v>9.2</v>
      </c>
      <c r="J6" s="89">
        <v>18.525</v>
      </c>
      <c r="K6" s="83">
        <v>3</v>
      </c>
      <c r="L6" s="89">
        <v>9.3</v>
      </c>
      <c r="M6" s="89">
        <v>9.3</v>
      </c>
      <c r="N6" s="89">
        <v>18.6</v>
      </c>
      <c r="O6" s="83">
        <v>1</v>
      </c>
      <c r="P6" s="89">
        <v>26.875</v>
      </c>
      <c r="Q6" s="89">
        <v>27.35</v>
      </c>
      <c r="R6" s="89">
        <v>54.225</v>
      </c>
      <c r="S6" s="322">
        <v>2</v>
      </c>
      <c r="T6" s="89">
        <v>8.55</v>
      </c>
      <c r="U6" s="89">
        <v>8</v>
      </c>
      <c r="V6" s="89">
        <v>16.55</v>
      </c>
      <c r="W6" s="83">
        <v>3</v>
      </c>
      <c r="Z6" s="77" t="s">
        <v>2</v>
      </c>
      <c r="AH6" s="274" t="s">
        <v>141</v>
      </c>
    </row>
    <row r="7" spans="2:23" ht="13.5">
      <c r="B7" s="84" t="s">
        <v>45</v>
      </c>
      <c r="C7" s="85" t="s">
        <v>105</v>
      </c>
      <c r="D7" s="220">
        <v>9.5</v>
      </c>
      <c r="E7" s="89">
        <v>8.6</v>
      </c>
      <c r="F7" s="89">
        <v>18.1</v>
      </c>
      <c r="G7" s="83">
        <v>1</v>
      </c>
      <c r="H7" s="89">
        <v>9.225</v>
      </c>
      <c r="I7" s="89">
        <v>9.1</v>
      </c>
      <c r="J7" s="89">
        <v>18.325</v>
      </c>
      <c r="K7" s="83">
        <v>4</v>
      </c>
      <c r="L7" s="89">
        <v>9.1</v>
      </c>
      <c r="M7" s="89">
        <v>9.15</v>
      </c>
      <c r="N7" s="89">
        <v>18.25</v>
      </c>
      <c r="O7" s="83">
        <v>2</v>
      </c>
      <c r="P7" s="89">
        <v>27.825</v>
      </c>
      <c r="Q7" s="89">
        <v>26.85</v>
      </c>
      <c r="R7" s="89">
        <v>54.675</v>
      </c>
      <c r="S7" s="322">
        <v>1</v>
      </c>
      <c r="T7" s="89">
        <v>9.2</v>
      </c>
      <c r="U7" s="89">
        <v>8.75</v>
      </c>
      <c r="V7" s="89">
        <v>17.95</v>
      </c>
      <c r="W7" s="83">
        <v>1</v>
      </c>
    </row>
    <row r="8" spans="2:31" ht="15.75" customHeight="1">
      <c r="B8" s="84" t="s">
        <v>53</v>
      </c>
      <c r="C8" s="85" t="s">
        <v>54</v>
      </c>
      <c r="D8" s="220">
        <v>8.6</v>
      </c>
      <c r="E8" s="89">
        <v>8.6</v>
      </c>
      <c r="F8" s="89">
        <v>17.2</v>
      </c>
      <c r="G8" s="83">
        <v>3</v>
      </c>
      <c r="H8" s="89">
        <v>9.575</v>
      </c>
      <c r="I8" s="89">
        <v>9.4</v>
      </c>
      <c r="J8" s="89">
        <v>18.975</v>
      </c>
      <c r="K8" s="83">
        <v>1</v>
      </c>
      <c r="L8" s="89">
        <v>9.1</v>
      </c>
      <c r="M8" s="89">
        <v>8.95</v>
      </c>
      <c r="N8" s="89">
        <v>18.05</v>
      </c>
      <c r="O8" s="83">
        <v>3</v>
      </c>
      <c r="P8" s="89">
        <v>27.275</v>
      </c>
      <c r="Q8" s="89">
        <v>26.95</v>
      </c>
      <c r="R8" s="89">
        <v>54.225</v>
      </c>
      <c r="S8" s="322">
        <v>2</v>
      </c>
      <c r="T8" s="89">
        <v>8.6</v>
      </c>
      <c r="U8" s="89">
        <v>8.35</v>
      </c>
      <c r="V8" s="89">
        <v>16.95</v>
      </c>
      <c r="W8" s="83">
        <v>2</v>
      </c>
      <c r="Z8" s="77" t="s">
        <v>15</v>
      </c>
      <c r="AE8" s="77" t="s">
        <v>24</v>
      </c>
    </row>
    <row r="9" spans="2:34" ht="15.75" customHeight="1">
      <c r="B9" s="84" t="s">
        <v>45</v>
      </c>
      <c r="C9" s="85" t="s">
        <v>70</v>
      </c>
      <c r="D9" s="220">
        <v>9.2</v>
      </c>
      <c r="E9" s="89">
        <v>8.65</v>
      </c>
      <c r="F9" s="89">
        <v>17.85</v>
      </c>
      <c r="G9" s="83">
        <v>2</v>
      </c>
      <c r="H9" s="89">
        <v>9.375</v>
      </c>
      <c r="I9" s="89">
        <v>9.25</v>
      </c>
      <c r="J9" s="89">
        <v>18.625</v>
      </c>
      <c r="K9" s="83">
        <v>2</v>
      </c>
      <c r="L9" s="89">
        <v>8.5</v>
      </c>
      <c r="M9" s="89">
        <v>8.65</v>
      </c>
      <c r="N9" s="89">
        <v>17.15</v>
      </c>
      <c r="O9" s="83">
        <v>4</v>
      </c>
      <c r="P9" s="89">
        <v>27.075</v>
      </c>
      <c r="Q9" s="89">
        <v>26.55</v>
      </c>
      <c r="R9" s="89">
        <v>53.625</v>
      </c>
      <c r="S9" s="322">
        <v>4</v>
      </c>
      <c r="T9" s="89">
        <v>8.5</v>
      </c>
      <c r="U9" s="89">
        <v>7.8</v>
      </c>
      <c r="V9" s="89">
        <v>16.3</v>
      </c>
      <c r="W9" s="83">
        <v>4</v>
      </c>
      <c r="Z9" s="83" t="s">
        <v>13</v>
      </c>
      <c r="AA9" s="86" t="s">
        <v>8</v>
      </c>
      <c r="AB9" s="87"/>
      <c r="AC9" s="88" t="s">
        <v>23</v>
      </c>
      <c r="AE9" s="83" t="s">
        <v>13</v>
      </c>
      <c r="AF9" s="83" t="s">
        <v>8</v>
      </c>
      <c r="AG9" s="83" t="s">
        <v>9</v>
      </c>
      <c r="AH9" s="83" t="s">
        <v>23</v>
      </c>
    </row>
    <row r="10" spans="2:34" ht="15.75" customHeight="1">
      <c r="B10" s="84" t="s">
        <v>45</v>
      </c>
      <c r="C10" s="85" t="s">
        <v>107</v>
      </c>
      <c r="D10" s="220">
        <v>8.65</v>
      </c>
      <c r="E10" s="89">
        <v>7.55</v>
      </c>
      <c r="F10" s="89">
        <v>16.2</v>
      </c>
      <c r="G10" s="83">
        <v>5</v>
      </c>
      <c r="H10" s="89">
        <v>8.9</v>
      </c>
      <c r="I10" s="89">
        <v>8.85</v>
      </c>
      <c r="J10" s="89">
        <v>17.75</v>
      </c>
      <c r="K10" s="83">
        <v>5</v>
      </c>
      <c r="L10" s="89">
        <v>6.7</v>
      </c>
      <c r="M10" s="89">
        <v>7.4</v>
      </c>
      <c r="N10" s="89">
        <v>14.1</v>
      </c>
      <c r="O10" s="83">
        <v>5</v>
      </c>
      <c r="P10" s="89">
        <v>24.25</v>
      </c>
      <c r="Q10" s="89">
        <v>23.8</v>
      </c>
      <c r="R10" s="89">
        <v>48.05</v>
      </c>
      <c r="S10" s="322">
        <v>5</v>
      </c>
      <c r="T10" s="89">
        <v>2.5</v>
      </c>
      <c r="U10" s="89">
        <v>2.55</v>
      </c>
      <c r="V10" s="89">
        <v>5.05</v>
      </c>
      <c r="W10" s="83">
        <v>6</v>
      </c>
      <c r="Z10" s="83">
        <f>IF(AC10="","",RANK(AC10,$AC$10:$AC$12))</f>
        <v>1</v>
      </c>
      <c r="AA10" s="231" t="s">
        <v>43</v>
      </c>
      <c r="AB10" s="87"/>
      <c r="AC10" s="89">
        <f>'男子'!S18</f>
        <v>162.925</v>
      </c>
      <c r="AE10" s="83">
        <f>IF(AH10="","",RANK(AH10,$AH$10:$AH$15))</f>
        <v>1</v>
      </c>
      <c r="AF10" s="279" t="s">
        <v>45</v>
      </c>
      <c r="AG10" s="83" t="s">
        <v>105</v>
      </c>
      <c r="AH10" s="89">
        <v>54.675</v>
      </c>
    </row>
    <row r="11" spans="2:34" ht="15.75" customHeight="1">
      <c r="B11" s="84" t="s">
        <v>62</v>
      </c>
      <c r="C11" s="85" t="s">
        <v>60</v>
      </c>
      <c r="D11" s="220">
        <v>7.3</v>
      </c>
      <c r="E11" s="89">
        <v>7.5</v>
      </c>
      <c r="F11" s="89">
        <v>14.8</v>
      </c>
      <c r="G11" s="83">
        <v>6</v>
      </c>
      <c r="H11" s="89">
        <v>8.8</v>
      </c>
      <c r="I11" s="89">
        <v>8.95</v>
      </c>
      <c r="J11" s="89">
        <v>17.75</v>
      </c>
      <c r="K11" s="83">
        <v>5</v>
      </c>
      <c r="L11" s="89">
        <v>5.95</v>
      </c>
      <c r="M11" s="89">
        <v>7.6</v>
      </c>
      <c r="N11" s="89">
        <v>13.55</v>
      </c>
      <c r="O11" s="83">
        <v>6</v>
      </c>
      <c r="P11" s="89">
        <v>22.05</v>
      </c>
      <c r="Q11" s="89">
        <v>24.05</v>
      </c>
      <c r="R11" s="89">
        <v>46.1</v>
      </c>
      <c r="S11" s="322">
        <v>6</v>
      </c>
      <c r="T11" s="89">
        <v>1.7</v>
      </c>
      <c r="U11" s="89">
        <v>2.1</v>
      </c>
      <c r="V11" s="89">
        <v>3.8</v>
      </c>
      <c r="W11" s="83">
        <v>7</v>
      </c>
      <c r="Z11" s="83">
        <f>IF(AC11="","",RANK(AC11,$AC$10:$AC$12))</f>
        <v>2</v>
      </c>
      <c r="AA11" s="86" t="s">
        <v>46</v>
      </c>
      <c r="AB11" s="87"/>
      <c r="AC11" s="89">
        <f>'男子'!S13</f>
        <v>99.4</v>
      </c>
      <c r="AE11" s="83">
        <f>IF(AH11="","",RANK(AH11,$AH$10:$AH$15))</f>
        <v>2</v>
      </c>
      <c r="AF11" s="279" t="s">
        <v>45</v>
      </c>
      <c r="AG11" s="83" t="s">
        <v>68</v>
      </c>
      <c r="AH11" s="89">
        <v>54.225</v>
      </c>
    </row>
    <row r="12" spans="2:34" ht="15.75" customHeight="1">
      <c r="B12" s="84" t="s">
        <v>58</v>
      </c>
      <c r="C12" s="85" t="s">
        <v>66</v>
      </c>
      <c r="D12" s="220">
        <v>5.75</v>
      </c>
      <c r="E12" s="89">
        <v>8.2</v>
      </c>
      <c r="F12" s="89">
        <v>13.95</v>
      </c>
      <c r="G12" s="83">
        <v>8</v>
      </c>
      <c r="H12" s="89">
        <v>7.45</v>
      </c>
      <c r="I12" s="89">
        <v>7.5</v>
      </c>
      <c r="J12" s="89">
        <v>14.95</v>
      </c>
      <c r="K12" s="83">
        <v>13</v>
      </c>
      <c r="L12" s="89">
        <v>5</v>
      </c>
      <c r="M12" s="89">
        <v>6</v>
      </c>
      <c r="N12" s="89">
        <v>11</v>
      </c>
      <c r="O12" s="83">
        <v>7</v>
      </c>
      <c r="P12" s="89">
        <v>18.2</v>
      </c>
      <c r="Q12" s="89">
        <v>21.7</v>
      </c>
      <c r="R12" s="89">
        <v>39.9</v>
      </c>
      <c r="S12" s="322">
        <v>8</v>
      </c>
      <c r="T12" s="89">
        <v>3.95</v>
      </c>
      <c r="U12" s="89">
        <v>4.25</v>
      </c>
      <c r="V12" s="89">
        <v>8.2</v>
      </c>
      <c r="W12" s="83">
        <v>5</v>
      </c>
      <c r="Z12" s="90"/>
      <c r="AA12" s="90"/>
      <c r="AB12" s="90"/>
      <c r="AC12" s="91"/>
      <c r="AE12" s="83">
        <f>IF(AH12="","",RANK(AH12,$AH$10:$AH$15))</f>
        <v>2</v>
      </c>
      <c r="AF12" s="279" t="s">
        <v>53</v>
      </c>
      <c r="AG12" s="83" t="s">
        <v>54</v>
      </c>
      <c r="AH12" s="89">
        <v>54.225</v>
      </c>
    </row>
    <row r="13" spans="2:34" ht="15.75" customHeight="1">
      <c r="B13" s="84" t="s">
        <v>64</v>
      </c>
      <c r="C13" s="85" t="s">
        <v>109</v>
      </c>
      <c r="D13" s="220">
        <v>6.9</v>
      </c>
      <c r="E13" s="89">
        <v>7.3</v>
      </c>
      <c r="F13" s="89">
        <v>14.2</v>
      </c>
      <c r="G13" s="83">
        <v>7</v>
      </c>
      <c r="H13" s="89">
        <v>7.95</v>
      </c>
      <c r="I13" s="89">
        <v>8.4</v>
      </c>
      <c r="J13" s="89">
        <v>16.35</v>
      </c>
      <c r="K13" s="83">
        <v>9</v>
      </c>
      <c r="L13" s="89">
        <v>4.4</v>
      </c>
      <c r="M13" s="89">
        <v>5.4</v>
      </c>
      <c r="N13" s="89">
        <v>9.8</v>
      </c>
      <c r="O13" s="83">
        <v>8</v>
      </c>
      <c r="P13" s="89">
        <v>19.25</v>
      </c>
      <c r="Q13" s="89">
        <v>21.1</v>
      </c>
      <c r="R13" s="89">
        <v>40.35</v>
      </c>
      <c r="S13" s="322">
        <v>7</v>
      </c>
      <c r="T13" s="89">
        <v>1.5</v>
      </c>
      <c r="U13" s="89">
        <v>1.9</v>
      </c>
      <c r="V13" s="89">
        <v>3.4</v>
      </c>
      <c r="W13" s="83">
        <v>9</v>
      </c>
      <c r="AE13" s="83">
        <f>IF(AH13="","",RANK(AH13,$AH$10:$AH$15))</f>
        <v>4</v>
      </c>
      <c r="AF13" s="279" t="s">
        <v>45</v>
      </c>
      <c r="AG13" s="83" t="s">
        <v>70</v>
      </c>
      <c r="AH13" s="89">
        <v>53.625</v>
      </c>
    </row>
    <row r="14" spans="2:34" ht="15.75" customHeight="1">
      <c r="B14" s="84" t="s">
        <v>46</v>
      </c>
      <c r="C14" s="85" t="s">
        <v>99</v>
      </c>
      <c r="D14" s="220">
        <v>3.1</v>
      </c>
      <c r="E14" s="89">
        <v>6.25</v>
      </c>
      <c r="F14" s="89">
        <v>9.35</v>
      </c>
      <c r="G14" s="83">
        <v>11</v>
      </c>
      <c r="H14" s="89">
        <v>8.325</v>
      </c>
      <c r="I14" s="89">
        <v>8.1</v>
      </c>
      <c r="J14" s="89">
        <v>16.425</v>
      </c>
      <c r="K14" s="83">
        <v>8</v>
      </c>
      <c r="L14" s="89">
        <v>4.1</v>
      </c>
      <c r="M14" s="89">
        <v>5.35</v>
      </c>
      <c r="N14" s="89">
        <v>9.45</v>
      </c>
      <c r="O14" s="83">
        <v>9</v>
      </c>
      <c r="P14" s="89">
        <v>15.525</v>
      </c>
      <c r="Q14" s="89">
        <v>19.7</v>
      </c>
      <c r="R14" s="89">
        <v>35.225</v>
      </c>
      <c r="S14" s="322">
        <v>10</v>
      </c>
      <c r="T14" s="89" t="s">
        <v>144</v>
      </c>
      <c r="U14" s="89" t="s">
        <v>144</v>
      </c>
      <c r="V14" s="89">
        <v>0</v>
      </c>
      <c r="W14" s="83">
        <v>10</v>
      </c>
      <c r="AE14" s="90"/>
      <c r="AF14" s="90"/>
      <c r="AG14" s="90"/>
      <c r="AH14" s="91"/>
    </row>
    <row r="15" spans="2:34" ht="15.75" customHeight="1">
      <c r="B15" s="84" t="s">
        <v>46</v>
      </c>
      <c r="C15" s="85" t="s">
        <v>51</v>
      </c>
      <c r="D15" s="220">
        <v>4</v>
      </c>
      <c r="E15" s="89">
        <v>6.1</v>
      </c>
      <c r="F15" s="89">
        <v>10.1</v>
      </c>
      <c r="G15" s="83">
        <v>10</v>
      </c>
      <c r="H15" s="89">
        <v>8.3</v>
      </c>
      <c r="I15" s="89">
        <v>8.15</v>
      </c>
      <c r="J15" s="89">
        <v>16.45</v>
      </c>
      <c r="K15" s="83">
        <v>7</v>
      </c>
      <c r="L15" s="89">
        <v>3.85</v>
      </c>
      <c r="M15" s="89">
        <v>4.6</v>
      </c>
      <c r="N15" s="89">
        <v>8.45</v>
      </c>
      <c r="O15" s="83">
        <v>10</v>
      </c>
      <c r="P15" s="89">
        <v>16.15</v>
      </c>
      <c r="Q15" s="89">
        <v>18.85</v>
      </c>
      <c r="R15" s="89">
        <v>35</v>
      </c>
      <c r="S15" s="322">
        <v>11</v>
      </c>
      <c r="T15" s="89">
        <v>1.45</v>
      </c>
      <c r="U15" s="89">
        <v>2.25</v>
      </c>
      <c r="V15" s="89">
        <v>3.7</v>
      </c>
      <c r="W15" s="83">
        <v>8</v>
      </c>
      <c r="AE15" s="94"/>
      <c r="AF15" s="94"/>
      <c r="AG15" s="94"/>
      <c r="AH15" s="142"/>
    </row>
    <row r="16" spans="2:23" ht="13.5">
      <c r="B16" s="84" t="s">
        <v>46</v>
      </c>
      <c r="C16" s="85" t="s">
        <v>101</v>
      </c>
      <c r="D16" s="220">
        <v>2.25</v>
      </c>
      <c r="E16" s="89">
        <v>5.1</v>
      </c>
      <c r="F16" s="89">
        <v>7.35</v>
      </c>
      <c r="G16" s="83">
        <v>14</v>
      </c>
      <c r="H16" s="89">
        <v>7.8</v>
      </c>
      <c r="I16" s="89">
        <v>7.9</v>
      </c>
      <c r="J16" s="89">
        <v>15.7</v>
      </c>
      <c r="K16" s="83">
        <v>12</v>
      </c>
      <c r="L16" s="89">
        <v>3</v>
      </c>
      <c r="M16" s="89">
        <v>5.25</v>
      </c>
      <c r="N16" s="89">
        <v>8.25</v>
      </c>
      <c r="O16" s="83">
        <v>11</v>
      </c>
      <c r="P16" s="89">
        <v>13.05</v>
      </c>
      <c r="Q16" s="89">
        <v>18.25</v>
      </c>
      <c r="R16" s="89">
        <v>31.3</v>
      </c>
      <c r="S16" s="322">
        <v>12</v>
      </c>
      <c r="T16" s="89" t="s">
        <v>144</v>
      </c>
      <c r="U16" s="89" t="s">
        <v>144</v>
      </c>
      <c r="V16" s="89">
        <v>0</v>
      </c>
      <c r="W16" s="83">
        <v>10</v>
      </c>
    </row>
    <row r="17" spans="2:26" ht="16.5" customHeight="1">
      <c r="B17" s="84" t="s">
        <v>46</v>
      </c>
      <c r="C17" s="85" t="s">
        <v>97</v>
      </c>
      <c r="D17" s="220">
        <v>4.65</v>
      </c>
      <c r="E17" s="89">
        <v>6.85</v>
      </c>
      <c r="F17" s="89">
        <v>11.5</v>
      </c>
      <c r="G17" s="83">
        <v>9</v>
      </c>
      <c r="H17" s="89">
        <v>8.225</v>
      </c>
      <c r="I17" s="89">
        <v>7.75</v>
      </c>
      <c r="J17" s="89">
        <v>15.975</v>
      </c>
      <c r="K17" s="83">
        <v>11</v>
      </c>
      <c r="L17" s="89">
        <v>3.15</v>
      </c>
      <c r="M17" s="89">
        <v>4.65</v>
      </c>
      <c r="N17" s="89">
        <v>7.8</v>
      </c>
      <c r="O17" s="83">
        <v>12</v>
      </c>
      <c r="P17" s="89">
        <v>16.025</v>
      </c>
      <c r="Q17" s="89">
        <v>19.25</v>
      </c>
      <c r="R17" s="89">
        <v>35.275</v>
      </c>
      <c r="S17" s="322">
        <v>9</v>
      </c>
      <c r="T17" s="89" t="s">
        <v>144</v>
      </c>
      <c r="U17" s="89" t="s">
        <v>144</v>
      </c>
      <c r="V17" s="89">
        <v>0</v>
      </c>
      <c r="W17" s="83">
        <v>10</v>
      </c>
      <c r="Z17" s="77" t="s">
        <v>25</v>
      </c>
    </row>
    <row r="18" spans="2:31" ht="16.5" customHeight="1">
      <c r="B18" s="84" t="s">
        <v>46</v>
      </c>
      <c r="C18" s="85" t="s">
        <v>95</v>
      </c>
      <c r="D18" s="220">
        <v>3.2</v>
      </c>
      <c r="E18" s="89">
        <v>5.05</v>
      </c>
      <c r="F18" s="89">
        <v>8.25</v>
      </c>
      <c r="G18" s="83">
        <v>12</v>
      </c>
      <c r="H18" s="89">
        <v>8.125</v>
      </c>
      <c r="I18" s="89">
        <v>8</v>
      </c>
      <c r="J18" s="89">
        <v>16.125</v>
      </c>
      <c r="K18" s="83">
        <v>10</v>
      </c>
      <c r="L18" s="89">
        <v>2.25</v>
      </c>
      <c r="M18" s="89">
        <v>2.5</v>
      </c>
      <c r="N18" s="89">
        <v>4.75</v>
      </c>
      <c r="O18" s="83">
        <v>13</v>
      </c>
      <c r="P18" s="89">
        <v>13.575</v>
      </c>
      <c r="Q18" s="89">
        <v>15.55</v>
      </c>
      <c r="R18" s="89">
        <v>29.125</v>
      </c>
      <c r="S18" s="322">
        <v>13</v>
      </c>
      <c r="T18" s="89" t="s">
        <v>144</v>
      </c>
      <c r="U18" s="89" t="s">
        <v>144</v>
      </c>
      <c r="V18" s="89">
        <v>0</v>
      </c>
      <c r="W18" s="83">
        <v>10</v>
      </c>
      <c r="Z18" s="77" t="s">
        <v>40</v>
      </c>
      <c r="AE18" s="77" t="s">
        <v>7</v>
      </c>
    </row>
    <row r="19" spans="2:34" ht="16.5" customHeight="1">
      <c r="B19" s="84" t="s">
        <v>46</v>
      </c>
      <c r="C19" s="85" t="s">
        <v>103</v>
      </c>
      <c r="D19" s="220">
        <v>2.7</v>
      </c>
      <c r="E19" s="89">
        <v>5.3</v>
      </c>
      <c r="F19" s="89">
        <v>8</v>
      </c>
      <c r="G19" s="83">
        <v>13</v>
      </c>
      <c r="H19" s="89">
        <v>6.45</v>
      </c>
      <c r="I19" s="89">
        <v>6.45</v>
      </c>
      <c r="J19" s="89">
        <v>12.9</v>
      </c>
      <c r="K19" s="83">
        <v>14</v>
      </c>
      <c r="L19" s="89">
        <v>2.5</v>
      </c>
      <c r="M19" s="89">
        <v>2.25</v>
      </c>
      <c r="N19" s="89">
        <v>4.75</v>
      </c>
      <c r="O19" s="83">
        <v>13</v>
      </c>
      <c r="P19" s="89">
        <v>11.65</v>
      </c>
      <c r="Q19" s="89">
        <v>14</v>
      </c>
      <c r="R19" s="89">
        <v>25.65</v>
      </c>
      <c r="S19" s="322">
        <v>14</v>
      </c>
      <c r="T19" s="89" t="s">
        <v>144</v>
      </c>
      <c r="U19" s="89" t="s">
        <v>144</v>
      </c>
      <c r="V19" s="89">
        <v>0</v>
      </c>
      <c r="W19" s="83">
        <v>10</v>
      </c>
      <c r="Z19" s="83" t="s">
        <v>13</v>
      </c>
      <c r="AA19" s="83" t="s">
        <v>8</v>
      </c>
      <c r="AB19" s="83" t="s">
        <v>9</v>
      </c>
      <c r="AC19" s="83" t="s">
        <v>23</v>
      </c>
      <c r="AE19" s="83" t="s">
        <v>13</v>
      </c>
      <c r="AF19" s="83" t="s">
        <v>8</v>
      </c>
      <c r="AG19" s="83" t="s">
        <v>9</v>
      </c>
      <c r="AH19" s="83" t="s">
        <v>23</v>
      </c>
    </row>
    <row r="20" spans="2:34" ht="16.5" customHeight="1">
      <c r="B20" s="84"/>
      <c r="C20" s="85"/>
      <c r="D20" s="220"/>
      <c r="E20" s="89"/>
      <c r="F20" s="89"/>
      <c r="G20" s="83"/>
      <c r="H20" s="89"/>
      <c r="I20" s="89"/>
      <c r="J20" s="89"/>
      <c r="K20" s="83"/>
      <c r="L20" s="89"/>
      <c r="M20" s="89"/>
      <c r="N20" s="89"/>
      <c r="O20" s="83"/>
      <c r="P20" s="89"/>
      <c r="Q20" s="89"/>
      <c r="R20" s="89"/>
      <c r="S20" s="83"/>
      <c r="T20" s="89"/>
      <c r="U20" s="89"/>
      <c r="V20" s="89"/>
      <c r="W20" s="83"/>
      <c r="Z20" s="83">
        <f>IF(AC20="","",RANK(AC20,$AC$20:$AC$23))</f>
        <v>1</v>
      </c>
      <c r="AA20" s="279" t="s">
        <v>45</v>
      </c>
      <c r="AB20" s="83" t="s">
        <v>105</v>
      </c>
      <c r="AC20" s="89">
        <v>18.1</v>
      </c>
      <c r="AE20" s="83">
        <f>IF(AH20="","",RANK(AH20,$AH$20:$AH$23))</f>
        <v>1</v>
      </c>
      <c r="AF20" s="279" t="s">
        <v>45</v>
      </c>
      <c r="AG20" s="83" t="s">
        <v>105</v>
      </c>
      <c r="AH20" s="89">
        <v>17.95</v>
      </c>
    </row>
    <row r="21" spans="2:34" ht="16.5" customHeight="1">
      <c r="B21" s="84"/>
      <c r="C21" s="85"/>
      <c r="D21" s="220"/>
      <c r="E21" s="89"/>
      <c r="F21" s="89"/>
      <c r="G21" s="83"/>
      <c r="H21" s="89"/>
      <c r="I21" s="89"/>
      <c r="J21" s="89"/>
      <c r="K21" s="83"/>
      <c r="L21" s="89"/>
      <c r="M21" s="89"/>
      <c r="N21" s="89"/>
      <c r="O21" s="83"/>
      <c r="P21" s="89"/>
      <c r="Q21" s="89"/>
      <c r="R21" s="89"/>
      <c r="S21" s="83"/>
      <c r="T21" s="89"/>
      <c r="U21" s="89"/>
      <c r="V21" s="89"/>
      <c r="W21" s="83"/>
      <c r="Z21" s="83">
        <f>IF(AC21="","",RANK(AC21,$AC$20:$AC$23))</f>
        <v>2</v>
      </c>
      <c r="AA21" s="279" t="s">
        <v>45</v>
      </c>
      <c r="AB21" s="83" t="s">
        <v>70</v>
      </c>
      <c r="AC21" s="89">
        <v>17.85</v>
      </c>
      <c r="AE21" s="83">
        <f>IF(AH21="","",RANK(AH21,$AH$20:$AH$23))</f>
        <v>2</v>
      </c>
      <c r="AF21" s="279" t="s">
        <v>53</v>
      </c>
      <c r="AG21" s="83" t="s">
        <v>54</v>
      </c>
      <c r="AH21" s="89">
        <v>16.95</v>
      </c>
    </row>
    <row r="22" spans="2:34" ht="16.5" customHeight="1">
      <c r="B22" s="84"/>
      <c r="C22" s="85"/>
      <c r="D22" s="220"/>
      <c r="E22" s="89"/>
      <c r="F22" s="89"/>
      <c r="G22" s="83"/>
      <c r="H22" s="89"/>
      <c r="I22" s="89"/>
      <c r="J22" s="89"/>
      <c r="K22" s="83"/>
      <c r="L22" s="89"/>
      <c r="M22" s="89"/>
      <c r="N22" s="89"/>
      <c r="O22" s="83"/>
      <c r="P22" s="89"/>
      <c r="Q22" s="89"/>
      <c r="R22" s="89"/>
      <c r="S22" s="83"/>
      <c r="T22" s="89"/>
      <c r="U22" s="89"/>
      <c r="V22" s="89"/>
      <c r="W22" s="83"/>
      <c r="Z22" s="83">
        <f>IF(AC22="","",RANK(AC22,$AC$20:$AC$23))</f>
        <v>3</v>
      </c>
      <c r="AA22" s="279" t="s">
        <v>53</v>
      </c>
      <c r="AB22" s="83" t="s">
        <v>54</v>
      </c>
      <c r="AC22" s="89">
        <v>17.2</v>
      </c>
      <c r="AE22" s="83">
        <f>IF(AH22="","",RANK(AH22,$AH$20:$AH$23))</f>
        <v>3</v>
      </c>
      <c r="AF22" s="279" t="s">
        <v>45</v>
      </c>
      <c r="AG22" s="83" t="s">
        <v>68</v>
      </c>
      <c r="AH22" s="89">
        <v>16.55</v>
      </c>
    </row>
    <row r="23" spans="2:34" ht="16.5" customHeight="1">
      <c r="B23" s="84"/>
      <c r="C23" s="85"/>
      <c r="D23" s="220"/>
      <c r="E23" s="89"/>
      <c r="F23" s="89"/>
      <c r="G23" s="83"/>
      <c r="H23" s="89"/>
      <c r="I23" s="89"/>
      <c r="J23" s="89"/>
      <c r="K23" s="83"/>
      <c r="L23" s="89"/>
      <c r="M23" s="89"/>
      <c r="N23" s="89"/>
      <c r="O23" s="83"/>
      <c r="P23" s="89"/>
      <c r="Q23" s="89"/>
      <c r="R23" s="89"/>
      <c r="S23" s="83"/>
      <c r="T23" s="89"/>
      <c r="U23" s="89"/>
      <c r="V23" s="89"/>
      <c r="W23" s="83"/>
      <c r="Z23" s="83">
        <f>IF(AC23="","",RANK(AC23,$AC$20:$AC$23))</f>
        <v>4</v>
      </c>
      <c r="AA23" s="279" t="s">
        <v>45</v>
      </c>
      <c r="AB23" s="83" t="s">
        <v>68</v>
      </c>
      <c r="AC23" s="89">
        <v>17.1</v>
      </c>
      <c r="AE23" s="83">
        <f>IF(AH23="","",RANK(AH23,$AH$20:$AH$23))</f>
        <v>4</v>
      </c>
      <c r="AF23" s="279" t="s">
        <v>45</v>
      </c>
      <c r="AG23" s="83" t="s">
        <v>70</v>
      </c>
      <c r="AH23" s="89">
        <v>16.3</v>
      </c>
    </row>
    <row r="24" spans="2:29" ht="14.25" thickBot="1">
      <c r="B24" s="92"/>
      <c r="C24" s="93"/>
      <c r="D24" s="220"/>
      <c r="E24" s="89"/>
      <c r="F24" s="89"/>
      <c r="G24" s="83"/>
      <c r="H24" s="89"/>
      <c r="I24" s="89"/>
      <c r="J24" s="89"/>
      <c r="K24" s="83"/>
      <c r="L24" s="89"/>
      <c r="M24" s="89"/>
      <c r="N24" s="89"/>
      <c r="O24" s="83"/>
      <c r="P24" s="89"/>
      <c r="Q24" s="89"/>
      <c r="R24" s="89"/>
      <c r="S24" s="83"/>
      <c r="T24" s="89"/>
      <c r="U24" s="89"/>
      <c r="V24" s="89"/>
      <c r="W24" s="83"/>
      <c r="AA24" s="94"/>
      <c r="AB24" s="94"/>
      <c r="AC24" s="95"/>
    </row>
    <row r="25" spans="2:31" ht="13.5">
      <c r="B25" s="94"/>
      <c r="C25" s="94"/>
      <c r="D25" s="95"/>
      <c r="E25" s="95"/>
      <c r="F25" s="95"/>
      <c r="G25" s="94"/>
      <c r="H25" s="95"/>
      <c r="I25" s="95"/>
      <c r="J25" s="95"/>
      <c r="K25" s="94"/>
      <c r="L25" s="95"/>
      <c r="M25" s="95"/>
      <c r="N25" s="95"/>
      <c r="O25" s="94"/>
      <c r="P25" s="95"/>
      <c r="Q25" s="95"/>
      <c r="R25" s="95"/>
      <c r="S25" s="94"/>
      <c r="T25" s="95"/>
      <c r="U25" s="95"/>
      <c r="V25" s="95"/>
      <c r="W25" s="94"/>
      <c r="Z25" s="77" t="s">
        <v>4</v>
      </c>
      <c r="AE25" s="77" t="s">
        <v>5</v>
      </c>
    </row>
    <row r="26" spans="2:34" ht="15.75" customHeight="1">
      <c r="B26" s="94"/>
      <c r="C26" s="94"/>
      <c r="D26" s="95"/>
      <c r="E26" s="95"/>
      <c r="F26" s="95"/>
      <c r="G26" s="94"/>
      <c r="H26" s="95"/>
      <c r="I26" s="95"/>
      <c r="J26" s="95"/>
      <c r="K26" s="94"/>
      <c r="L26" s="95"/>
      <c r="M26" s="95"/>
      <c r="N26" s="95"/>
      <c r="O26" s="94"/>
      <c r="P26" s="95"/>
      <c r="Q26" s="95"/>
      <c r="R26" s="95"/>
      <c r="S26" s="94"/>
      <c r="T26" s="95"/>
      <c r="U26" s="95"/>
      <c r="V26" s="95"/>
      <c r="W26" s="94"/>
      <c r="Z26" s="83" t="s">
        <v>13</v>
      </c>
      <c r="AA26" s="83" t="s">
        <v>8</v>
      </c>
      <c r="AB26" s="83" t="s">
        <v>9</v>
      </c>
      <c r="AC26" s="83" t="s">
        <v>23</v>
      </c>
      <c r="AE26" s="83" t="s">
        <v>13</v>
      </c>
      <c r="AF26" s="83" t="s">
        <v>8</v>
      </c>
      <c r="AG26" s="83" t="s">
        <v>9</v>
      </c>
      <c r="AH26" s="83" t="s">
        <v>23</v>
      </c>
    </row>
    <row r="27" spans="2:34" ht="15.75" customHeight="1">
      <c r="B27" s="94"/>
      <c r="C27" s="94"/>
      <c r="D27" s="95"/>
      <c r="E27" s="95"/>
      <c r="F27" s="95"/>
      <c r="G27" s="94"/>
      <c r="H27" s="95"/>
      <c r="I27" s="95"/>
      <c r="J27" s="95"/>
      <c r="K27" s="94"/>
      <c r="L27" s="95"/>
      <c r="M27" s="95"/>
      <c r="N27" s="95"/>
      <c r="O27" s="94"/>
      <c r="P27" s="95"/>
      <c r="Q27" s="95"/>
      <c r="R27" s="95"/>
      <c r="S27" s="94"/>
      <c r="T27" s="95"/>
      <c r="U27" s="95"/>
      <c r="V27" s="95"/>
      <c r="W27" s="94"/>
      <c r="Z27" s="83">
        <f>IF(AC27="","",RANK(AC27,$AC$27:$AC$30))</f>
        <v>1</v>
      </c>
      <c r="AA27" s="279" t="s">
        <v>53</v>
      </c>
      <c r="AB27" s="83" t="s">
        <v>54</v>
      </c>
      <c r="AC27" s="89">
        <v>18.975</v>
      </c>
      <c r="AE27" s="83">
        <f>IF(AH27="","",RANK(AH27,$AH$27:$AH$30))</f>
        <v>1</v>
      </c>
      <c r="AF27" s="279" t="s">
        <v>45</v>
      </c>
      <c r="AG27" s="83" t="s">
        <v>68</v>
      </c>
      <c r="AH27" s="89">
        <v>18.6</v>
      </c>
    </row>
    <row r="28" spans="2:34" ht="15.75" customHeight="1">
      <c r="B28" s="94"/>
      <c r="C28" s="94"/>
      <c r="D28" s="95"/>
      <c r="E28" s="95"/>
      <c r="F28" s="95"/>
      <c r="G28" s="94"/>
      <c r="H28" s="95"/>
      <c r="I28" s="95"/>
      <c r="J28" s="95"/>
      <c r="K28" s="94"/>
      <c r="L28" s="95"/>
      <c r="M28" s="95"/>
      <c r="N28" s="95"/>
      <c r="O28" s="94"/>
      <c r="P28" s="95"/>
      <c r="Q28" s="95"/>
      <c r="R28" s="95"/>
      <c r="S28" s="94"/>
      <c r="T28" s="95"/>
      <c r="U28" s="95"/>
      <c r="V28" s="95"/>
      <c r="W28" s="94"/>
      <c r="Z28" s="83">
        <f>IF(AC28="","",RANK(AC28,$AC$27:$AC$30))</f>
        <v>2</v>
      </c>
      <c r="AA28" s="279" t="s">
        <v>45</v>
      </c>
      <c r="AB28" s="83" t="s">
        <v>70</v>
      </c>
      <c r="AC28" s="89">
        <v>18.625</v>
      </c>
      <c r="AE28" s="83">
        <f>IF(AH28="","",RANK(AH28,$AH$27:$AH$30))</f>
        <v>2</v>
      </c>
      <c r="AF28" s="279" t="s">
        <v>45</v>
      </c>
      <c r="AG28" s="83" t="s">
        <v>105</v>
      </c>
      <c r="AH28" s="89">
        <v>18.25</v>
      </c>
    </row>
    <row r="29" spans="26:34" ht="15.75" customHeight="1">
      <c r="Z29" s="83">
        <f>IF(AC29="","",RANK(AC29,$AC$27:$AC$30))</f>
        <v>3</v>
      </c>
      <c r="AA29" s="279" t="s">
        <v>45</v>
      </c>
      <c r="AB29" s="83" t="s">
        <v>68</v>
      </c>
      <c r="AC29" s="89">
        <v>18.525</v>
      </c>
      <c r="AE29" s="83">
        <f>IF(AH29="","",RANK(AH29,$AH$27:$AH$30))</f>
        <v>3</v>
      </c>
      <c r="AF29" s="279" t="s">
        <v>53</v>
      </c>
      <c r="AG29" s="83" t="s">
        <v>54</v>
      </c>
      <c r="AH29" s="89">
        <v>18.05</v>
      </c>
    </row>
    <row r="30" spans="26:34" ht="15.75" customHeight="1">
      <c r="Z30" s="83">
        <f>IF(AC30="","",RANK(AC30,$AC$27:$AC$30))</f>
        <v>4</v>
      </c>
      <c r="AA30" s="279" t="s">
        <v>45</v>
      </c>
      <c r="AB30" s="83" t="s">
        <v>105</v>
      </c>
      <c r="AC30" s="89">
        <v>18.325</v>
      </c>
      <c r="AE30" s="83">
        <f>IF(AH30="","",RANK(AH30,$AH$27:$AH$30))</f>
        <v>4</v>
      </c>
      <c r="AF30" s="279" t="s">
        <v>45</v>
      </c>
      <c r="AG30" s="83" t="s">
        <v>70</v>
      </c>
      <c r="AH30" s="89">
        <v>17.15</v>
      </c>
    </row>
    <row r="31" spans="27:29" ht="13.5">
      <c r="AA31" s="94"/>
      <c r="AB31" s="94"/>
      <c r="AC31" s="95"/>
    </row>
  </sheetData>
  <sheetProtection/>
  <printOptions horizontalCentered="1"/>
  <pageMargins left="1.3779527559055118" right="0.7874015748031497" top="0.5905511811023623" bottom="0.5905511811023623" header="0.5118110236220472" footer="0.5118110236220472"/>
  <pageSetup horizontalDpi="300" verticalDpi="300" orientation="landscape" paperSize="9" scale="12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AF40"/>
  <sheetViews>
    <sheetView zoomScale="70" zoomScaleNormal="70" zoomScaleSheetLayoutView="70" zoomScalePageLayoutView="0" workbookViewId="0" topLeftCell="B13">
      <selection activeCell="F6" sqref="F6"/>
    </sheetView>
  </sheetViews>
  <sheetFormatPr defaultColWidth="9.00390625" defaultRowHeight="13.5"/>
  <cols>
    <col min="1" max="1" width="9.00390625" style="22" customWidth="1"/>
    <col min="2" max="2" width="12.00390625" style="22" customWidth="1"/>
    <col min="3" max="3" width="11.00390625" style="22" bestFit="1" customWidth="1"/>
    <col min="4" max="4" width="5.75390625" style="22" customWidth="1"/>
    <col min="5" max="5" width="8.625" style="22" customWidth="1"/>
    <col min="6" max="6" width="5.625" style="22" bestFit="1" customWidth="1"/>
    <col min="7" max="7" width="8.625" style="22" customWidth="1"/>
    <col min="8" max="8" width="5.625" style="22" bestFit="1" customWidth="1"/>
    <col min="9" max="9" width="8.625" style="73" customWidth="1"/>
    <col min="10" max="10" width="5.625" style="22" bestFit="1" customWidth="1"/>
    <col min="11" max="11" width="8.50390625" style="22" customWidth="1"/>
    <col min="12" max="12" width="5.625" style="22" bestFit="1" customWidth="1"/>
    <col min="13" max="13" width="11.125" style="22" bestFit="1" customWidth="1"/>
    <col min="14" max="14" width="8.625" style="22" customWidth="1"/>
    <col min="15" max="15" width="6.75390625" style="22" bestFit="1" customWidth="1"/>
    <col min="16" max="21" width="9.00390625" style="22" customWidth="1"/>
    <col min="22" max="22" width="9.00390625" style="127" customWidth="1"/>
    <col min="23" max="23" width="5.625" style="127" bestFit="1" customWidth="1"/>
    <col min="24" max="24" width="9.00390625" style="127" customWidth="1"/>
    <col min="25" max="25" width="5.625" style="22" bestFit="1" customWidth="1"/>
    <col min="26" max="26" width="9.00390625" style="127" customWidth="1"/>
    <col min="27" max="27" width="5.625" style="127" bestFit="1" customWidth="1"/>
    <col min="28" max="28" width="9.00390625" style="127" customWidth="1"/>
    <col min="29" max="29" width="5.625" style="22" bestFit="1" customWidth="1"/>
    <col min="30" max="30" width="9.00390625" style="127" customWidth="1"/>
    <col min="31" max="31" width="5.625" style="127" bestFit="1" customWidth="1"/>
    <col min="32" max="32" width="9.00390625" style="127" customWidth="1"/>
    <col min="33" max="16384" width="9.00390625" style="22" customWidth="1"/>
  </cols>
  <sheetData>
    <row r="2" spans="2:32" s="3" customFormat="1" ht="18.75">
      <c r="B2" s="2" t="s">
        <v>111</v>
      </c>
      <c r="I2" s="4"/>
      <c r="V2" s="122"/>
      <c r="W2" s="122"/>
      <c r="X2" s="122"/>
      <c r="Z2" s="122"/>
      <c r="AA2" s="122"/>
      <c r="AB2" s="122"/>
      <c r="AD2" s="122"/>
      <c r="AE2" s="122"/>
      <c r="AF2" s="122"/>
    </row>
    <row r="3" spans="2:32" s="3" customFormat="1" ht="18.75">
      <c r="B3" s="2" t="s">
        <v>18</v>
      </c>
      <c r="I3" s="4"/>
      <c r="V3" s="122"/>
      <c r="W3" s="122"/>
      <c r="X3" s="122"/>
      <c r="Z3" s="122"/>
      <c r="AA3" s="122"/>
      <c r="AB3" s="122"/>
      <c r="AD3" s="122"/>
      <c r="AE3" s="122"/>
      <c r="AF3" s="122"/>
    </row>
    <row r="4" spans="9:32" s="3" customFormat="1" ht="18.75">
      <c r="I4" s="4"/>
      <c r="M4" s="2"/>
      <c r="V4" s="122"/>
      <c r="W4" s="122"/>
      <c r="X4" s="122"/>
      <c r="Z4" s="122"/>
      <c r="AA4" s="122"/>
      <c r="AB4" s="122"/>
      <c r="AD4" s="122"/>
      <c r="AE4" s="122"/>
      <c r="AF4" s="122"/>
    </row>
    <row r="5" spans="9:32" s="3" customFormat="1" ht="18.75">
      <c r="I5" s="4"/>
      <c r="M5" s="2"/>
      <c r="O5" s="96" t="s">
        <v>1</v>
      </c>
      <c r="V5" s="122"/>
      <c r="W5" s="122"/>
      <c r="X5" s="122"/>
      <c r="Z5" s="122"/>
      <c r="AA5" s="122"/>
      <c r="AB5" s="122"/>
      <c r="AD5" s="122"/>
      <c r="AE5" s="122"/>
      <c r="AF5" s="122"/>
    </row>
    <row r="6" spans="9:32" s="3" customFormat="1" ht="18.75">
      <c r="I6" s="4"/>
      <c r="L6" s="2"/>
      <c r="M6" s="2"/>
      <c r="O6" s="96" t="s">
        <v>112</v>
      </c>
      <c r="V6" s="122"/>
      <c r="W6" s="122"/>
      <c r="X6" s="122"/>
      <c r="Z6" s="122"/>
      <c r="AA6" s="122"/>
      <c r="AB6" s="122"/>
      <c r="AD6" s="122"/>
      <c r="AE6" s="122"/>
      <c r="AF6" s="122"/>
    </row>
    <row r="7" spans="2:32" s="7" customFormat="1" ht="23.25" customHeight="1">
      <c r="B7" s="6" t="s">
        <v>59</v>
      </c>
      <c r="I7" s="8"/>
      <c r="V7" s="123"/>
      <c r="W7" s="123"/>
      <c r="X7" s="123"/>
      <c r="Z7" s="123"/>
      <c r="AA7" s="123"/>
      <c r="AB7" s="123"/>
      <c r="AD7" s="123"/>
      <c r="AE7" s="123"/>
      <c r="AF7" s="123"/>
    </row>
    <row r="8" spans="2:32" s="10" customFormat="1" ht="23.25" customHeight="1" thickBot="1">
      <c r="B8" s="10" t="s">
        <v>3</v>
      </c>
      <c r="E8" s="11" t="s">
        <v>4</v>
      </c>
      <c r="G8" s="115" t="s">
        <v>21</v>
      </c>
      <c r="I8" s="10" t="s">
        <v>39</v>
      </c>
      <c r="K8" s="10" t="s">
        <v>6</v>
      </c>
      <c r="N8" s="10" t="s">
        <v>22</v>
      </c>
      <c r="V8" s="124"/>
      <c r="W8" s="124"/>
      <c r="X8" s="124"/>
      <c r="Z8" s="124"/>
      <c r="AA8" s="124"/>
      <c r="AB8" s="124"/>
      <c r="AD8" s="124"/>
      <c r="AE8" s="124"/>
      <c r="AF8" s="124"/>
    </row>
    <row r="9" spans="2:32" s="12" customFormat="1" ht="25.5" customHeight="1" thickBot="1">
      <c r="B9" s="97" t="s">
        <v>8</v>
      </c>
      <c r="C9" s="16" t="s">
        <v>9</v>
      </c>
      <c r="D9" s="176" t="s">
        <v>50</v>
      </c>
      <c r="E9" s="17" t="s">
        <v>23</v>
      </c>
      <c r="F9" s="16" t="s">
        <v>13</v>
      </c>
      <c r="G9" s="17" t="s">
        <v>23</v>
      </c>
      <c r="H9" s="18" t="s">
        <v>13</v>
      </c>
      <c r="I9" s="17" t="s">
        <v>23</v>
      </c>
      <c r="J9" s="16" t="s">
        <v>13</v>
      </c>
      <c r="K9" s="17" t="s">
        <v>23</v>
      </c>
      <c r="L9" s="18" t="s">
        <v>13</v>
      </c>
      <c r="M9" s="125" t="s">
        <v>14</v>
      </c>
      <c r="N9" s="19" t="s">
        <v>23</v>
      </c>
      <c r="O9" s="18" t="s">
        <v>13</v>
      </c>
      <c r="V9" s="126"/>
      <c r="W9" s="126"/>
      <c r="X9" s="126"/>
      <c r="Z9" s="126"/>
      <c r="AA9" s="126"/>
      <c r="AB9" s="126"/>
      <c r="AD9" s="126"/>
      <c r="AE9" s="126"/>
      <c r="AF9" s="126"/>
    </row>
    <row r="10" spans="2:19" ht="22.5" customHeight="1">
      <c r="B10" s="98" t="s">
        <v>45</v>
      </c>
      <c r="C10" s="237" t="s">
        <v>114</v>
      </c>
      <c r="D10" s="99">
        <v>211</v>
      </c>
      <c r="E10" s="208">
        <v>10.75</v>
      </c>
      <c r="F10" s="26">
        <f>IF(E10="","",RANK(E10,($E$10:$E$13,$E$17:$E$25)))</f>
        <v>2</v>
      </c>
      <c r="G10" s="27">
        <v>10</v>
      </c>
      <c r="H10" s="28">
        <f>IF(G10="","",RANK(G10,($G$10:$G$13,$G$17:$G$25)))</f>
        <v>2</v>
      </c>
      <c r="I10" s="27">
        <v>9.4</v>
      </c>
      <c r="J10" s="26">
        <f>IF(I10="","",RANK(I10,($I$10:$I$13,$I$17:$I$25)))</f>
        <v>1</v>
      </c>
      <c r="K10" s="27">
        <f>IF(E10="","",SUM(,E10,G10,I10))</f>
        <v>30.15</v>
      </c>
      <c r="L10" s="28">
        <f>IF(K10="","",RANK(K10,($K$10:$K$13,$K$17:$K$25)))</f>
        <v>2</v>
      </c>
      <c r="M10" s="62"/>
      <c r="N10" s="29">
        <v>4.25</v>
      </c>
      <c r="O10" s="28">
        <f>IF(N10="","",RANK(N10,($N$10:$N$13,$N$17:$N$25)))</f>
        <v>6</v>
      </c>
      <c r="R10" s="58"/>
      <c r="S10" s="58"/>
    </row>
    <row r="11" spans="2:19" ht="22.5" customHeight="1">
      <c r="B11" s="67" t="s">
        <v>45</v>
      </c>
      <c r="C11" s="103" t="s">
        <v>116</v>
      </c>
      <c r="D11" s="101">
        <v>212</v>
      </c>
      <c r="E11" s="40">
        <v>10</v>
      </c>
      <c r="F11" s="39">
        <f>IF(E11="","",RANK(E11,($E$10:$E$13,$E$17:$E$25)))</f>
        <v>3</v>
      </c>
      <c r="G11" s="40">
        <v>8.2</v>
      </c>
      <c r="H11" s="35">
        <f>IF(G11="","",RANK(G11,($G$10:$G$13,$G$17:$G$25)))</f>
        <v>4</v>
      </c>
      <c r="I11" s="40">
        <v>7.75</v>
      </c>
      <c r="J11" s="39">
        <f>IF(I11="","",RANK(I11,($I$10:$I$13,$I$17:$I$25)))</f>
        <v>6</v>
      </c>
      <c r="K11" s="40">
        <f>IF(E11="","",SUM(,E11,G11,I11))</f>
        <v>25.95</v>
      </c>
      <c r="L11" s="35">
        <f>IF(K11="","",RANK(K11,($K$10:$K$13,$K$17:$K$25)))</f>
        <v>3</v>
      </c>
      <c r="M11" s="65"/>
      <c r="N11" s="37">
        <v>1.25</v>
      </c>
      <c r="O11" s="35">
        <f>IF(N11="","",RANK(N11,($N$10:$N$13,$N$17:$N$25)))</f>
        <v>11</v>
      </c>
      <c r="R11" s="58"/>
      <c r="S11" s="58"/>
    </row>
    <row r="12" spans="2:19" ht="22.5" customHeight="1">
      <c r="B12" s="67" t="s">
        <v>45</v>
      </c>
      <c r="C12" s="100" t="s">
        <v>118</v>
      </c>
      <c r="D12" s="104">
        <v>213</v>
      </c>
      <c r="E12" s="40">
        <v>7.9</v>
      </c>
      <c r="F12" s="39">
        <f>IF(E12="","",RANK(E12,($E$10:$E$13,$E$17:$E$25)))</f>
        <v>10</v>
      </c>
      <c r="G12" s="40">
        <v>2.7</v>
      </c>
      <c r="H12" s="35">
        <f>IF(G12="","",RANK(G12,($G$10:$G$13,$G$17:$G$25)))</f>
        <v>11</v>
      </c>
      <c r="I12" s="40">
        <v>6.5</v>
      </c>
      <c r="J12" s="39">
        <f>IF(I12="","",RANK(I12,($I$10:$I$13,$I$17:$I$25)))</f>
        <v>8</v>
      </c>
      <c r="K12" s="40">
        <f>IF(E12="","",SUM(,E12,G12,I12))</f>
        <v>17.1</v>
      </c>
      <c r="L12" s="35">
        <f>IF(K12="","",RANK(K12,($K$10:$K$13,$K$17:$K$25)))</f>
        <v>9</v>
      </c>
      <c r="M12" s="65"/>
      <c r="N12" s="37">
        <v>2.1</v>
      </c>
      <c r="O12" s="35">
        <f>IF(N12="","",RANK(N12,($N$10:$N$13,$N$17:$N$25)))</f>
        <v>8</v>
      </c>
      <c r="R12" s="58"/>
      <c r="S12" s="58"/>
    </row>
    <row r="13" spans="2:32" s="46" customFormat="1" ht="22.5" customHeight="1">
      <c r="B13" s="34"/>
      <c r="C13" s="103"/>
      <c r="D13" s="36"/>
      <c r="E13" s="105"/>
      <c r="F13" s="35">
        <f>IF(E13="","",RANK(E13,($E$10:$E$13,$E$17:$E$25)))</f>
      </c>
      <c r="G13" s="106"/>
      <c r="H13" s="35">
        <f>IF(G13="","",RANK(G13,($G$10:$G$13,$G$17:$G$25)))</f>
      </c>
      <c r="J13" s="48">
        <f>IF(I13="","",RANK(I13,($I$10:$I$13,$I$17:$I$25)))</f>
      </c>
      <c r="K13" s="40">
        <f>IF(E13="","",SUM(,E13,G13,#REF!))</f>
      </c>
      <c r="L13" s="35">
        <f>IF(K13="","",RANK(K13,($K$10:$K$13,$K$17:$K$25)))</f>
      </c>
      <c r="M13" s="65"/>
      <c r="N13" s="128"/>
      <c r="O13" s="35">
        <f>IF(N13="","",RANK(N13,($N$10:$N$13,$N$17:$N$25)))</f>
      </c>
      <c r="R13" s="107"/>
      <c r="S13" s="58"/>
      <c r="V13" s="127"/>
      <c r="W13" s="127"/>
      <c r="X13" s="127"/>
      <c r="Z13" s="127"/>
      <c r="AA13" s="127"/>
      <c r="AB13" s="127"/>
      <c r="AD13" s="127"/>
      <c r="AE13" s="127"/>
      <c r="AF13" s="127"/>
    </row>
    <row r="14" spans="2:19" ht="21" customHeight="1" thickBot="1">
      <c r="B14" s="50"/>
      <c r="C14" s="108" t="s">
        <v>84</v>
      </c>
      <c r="D14" s="109"/>
      <c r="E14" s="282">
        <f>IF(E10="","",SUM(E10:E13))</f>
        <v>28.65</v>
      </c>
      <c r="F14" s="283"/>
      <c r="G14" s="282">
        <f>IF(G10="","",SUM(G10:G13))</f>
        <v>20.9</v>
      </c>
      <c r="H14" s="284"/>
      <c r="I14" s="285">
        <f>IF(I10="","",SUM(I10:I13))</f>
        <v>23.65</v>
      </c>
      <c r="J14" s="286"/>
      <c r="K14" s="282">
        <f>IF(E14="","",SUM(E14,N14,G14,I14))</f>
        <v>73.19999999999999</v>
      </c>
      <c r="L14" s="284"/>
      <c r="M14" s="129">
        <v>1</v>
      </c>
      <c r="N14" s="283"/>
      <c r="O14" s="284"/>
      <c r="R14" s="58"/>
      <c r="S14" s="58"/>
    </row>
    <row r="15" spans="2:19" ht="21" customHeight="1">
      <c r="B15" s="110"/>
      <c r="C15" s="110"/>
      <c r="D15" s="110"/>
      <c r="E15" s="111"/>
      <c r="F15" s="112"/>
      <c r="G15" s="111"/>
      <c r="H15" s="112"/>
      <c r="I15" s="114"/>
      <c r="J15" s="58"/>
      <c r="K15" s="111"/>
      <c r="L15" s="112"/>
      <c r="M15" s="113"/>
      <c r="N15" s="111"/>
      <c r="O15" s="112"/>
      <c r="S15" s="58"/>
    </row>
    <row r="16" spans="2:32" s="10" customFormat="1" ht="23.25" customHeight="1" thickBot="1">
      <c r="B16" s="115" t="s">
        <v>16</v>
      </c>
      <c r="C16" s="115"/>
      <c r="D16" s="115"/>
      <c r="E16" s="116" t="s">
        <v>4</v>
      </c>
      <c r="F16" s="115"/>
      <c r="G16" s="115" t="s">
        <v>21</v>
      </c>
      <c r="I16" s="10" t="s">
        <v>39</v>
      </c>
      <c r="J16" s="115"/>
      <c r="K16" s="115" t="s">
        <v>6</v>
      </c>
      <c r="L16" s="115"/>
      <c r="M16" s="117"/>
      <c r="N16" s="10" t="s">
        <v>22</v>
      </c>
      <c r="V16" s="124"/>
      <c r="W16" s="124"/>
      <c r="X16" s="124"/>
      <c r="Z16" s="124"/>
      <c r="AA16" s="124"/>
      <c r="AB16" s="124"/>
      <c r="AD16" s="124"/>
      <c r="AE16" s="124"/>
      <c r="AF16" s="124"/>
    </row>
    <row r="17" spans="1:15" ht="27" customHeight="1">
      <c r="A17" s="22">
        <v>1</v>
      </c>
      <c r="B17" s="67" t="s">
        <v>44</v>
      </c>
      <c r="C17" s="35" t="s">
        <v>122</v>
      </c>
      <c r="D17" s="99">
        <v>201</v>
      </c>
      <c r="E17" s="37">
        <v>9.05</v>
      </c>
      <c r="F17" s="39">
        <f>IF(E17="","",RANK(E17,($E$10:$E$13,$E$17:$E$25)))</f>
        <v>7</v>
      </c>
      <c r="G17" s="40">
        <v>6.75</v>
      </c>
      <c r="H17" s="28">
        <f>IF(G17="","",RANK(G17,($G$10:$G$13,$G$17:$G$25)))</f>
        <v>6</v>
      </c>
      <c r="I17" s="27">
        <v>6.9</v>
      </c>
      <c r="J17" s="26">
        <f>IF(I17="","",RANK(I17,($I$10:$I$13,$I$17:$I$25)))</f>
        <v>7</v>
      </c>
      <c r="K17" s="40">
        <f aca="true" t="shared" si="0" ref="K17:K25">IF(E17="","",SUM(,E17,G17,I17))</f>
        <v>22.700000000000003</v>
      </c>
      <c r="L17" s="35">
        <f>IF(K17="","",RANK(K17,($K$10:$K$13,$K$17:$K$25)))</f>
        <v>6</v>
      </c>
      <c r="M17" s="102"/>
      <c r="N17" s="40">
        <v>0</v>
      </c>
      <c r="O17" s="35">
        <f>IF(N17="","",RANK(N17,($N$10:$N$13,$N$17:$N$25)))</f>
        <v>12</v>
      </c>
    </row>
    <row r="18" spans="1:15" ht="31.5" customHeight="1">
      <c r="A18" s="22">
        <v>2</v>
      </c>
      <c r="B18" s="67" t="s">
        <v>44</v>
      </c>
      <c r="C18" s="35" t="s">
        <v>124</v>
      </c>
      <c r="D18" s="104">
        <v>203</v>
      </c>
      <c r="E18" s="37">
        <v>8.6</v>
      </c>
      <c r="F18" s="39">
        <f>IF(E18="","",RANK(E18,($E$10:$E$13,$E$17:$E$25)))</f>
        <v>8</v>
      </c>
      <c r="G18" s="130">
        <v>8.9</v>
      </c>
      <c r="H18" s="35">
        <f>IF(G18="","",RANK(G18,($G$10:$G$13,$G$17:$G$25)))</f>
        <v>3</v>
      </c>
      <c r="I18" s="40">
        <v>8</v>
      </c>
      <c r="J18" s="39">
        <f>IF(I18="","",RANK(I18,($I$10:$I$13,$I$17:$I$25)))</f>
        <v>5</v>
      </c>
      <c r="K18" s="40">
        <f t="shared" si="0"/>
        <v>25.5</v>
      </c>
      <c r="L18" s="35">
        <f>IF(K18="","",RANK(K18,($K$10:$K$13,$K$17:$K$25)))</f>
        <v>4</v>
      </c>
      <c r="M18" s="102"/>
      <c r="N18" s="40">
        <v>1.65</v>
      </c>
      <c r="O18" s="35">
        <f>IF(N18="","",RANK(N18,($N$10:$N$13,$N$17:$N$25)))</f>
        <v>9</v>
      </c>
    </row>
    <row r="19" spans="1:15" ht="31.5" customHeight="1">
      <c r="A19" s="22">
        <v>3</v>
      </c>
      <c r="B19" s="67" t="s">
        <v>143</v>
      </c>
      <c r="C19" s="35" t="s">
        <v>128</v>
      </c>
      <c r="D19" s="101">
        <v>241</v>
      </c>
      <c r="E19" s="37">
        <v>9.6</v>
      </c>
      <c r="F19" s="39">
        <f>IF(E19="","",RANK(E19,($E$10:$E$13,$E$17:$E$25)))</f>
        <v>5</v>
      </c>
      <c r="G19" s="40">
        <v>3.55</v>
      </c>
      <c r="H19" s="35">
        <f>IF(G19="","",RANK(G19,($G$10:$G$13,$G$17:$G$25)))</f>
        <v>9</v>
      </c>
      <c r="I19" s="131">
        <v>4</v>
      </c>
      <c r="J19" s="39">
        <f>IF(I19="","",RANK(I19,($I$10:$I$13,$I$17:$I$25)))</f>
        <v>10</v>
      </c>
      <c r="K19" s="40">
        <f t="shared" si="0"/>
        <v>17.15</v>
      </c>
      <c r="L19" s="35">
        <f>IF(K19="","",RANK(K19,($K$10:$K$13,$K$17:$K$25)))</f>
        <v>8</v>
      </c>
      <c r="M19" s="102"/>
      <c r="N19" s="40">
        <v>4.1</v>
      </c>
      <c r="O19" s="35">
        <f>IF(N19="","",RANK(N19,($N$10:$N$13,$N$17:$N$25)))</f>
        <v>7</v>
      </c>
    </row>
    <row r="20" spans="1:15" ht="27" customHeight="1">
      <c r="A20" s="22">
        <v>4</v>
      </c>
      <c r="B20" s="67" t="s">
        <v>81</v>
      </c>
      <c r="C20" s="118" t="s">
        <v>79</v>
      </c>
      <c r="D20" s="101">
        <v>231</v>
      </c>
      <c r="E20" s="37">
        <v>10</v>
      </c>
      <c r="F20" s="39">
        <f>IF(E20="","",RANK(E20,($E$10:$E$13,$E$17:$E$25)))</f>
        <v>3</v>
      </c>
      <c r="G20" s="40">
        <v>7.15</v>
      </c>
      <c r="H20" s="35">
        <f>IF(G20="","",RANK(G20,($G$10:$G$13,$G$17:$G$25)))</f>
        <v>5</v>
      </c>
      <c r="I20" s="40">
        <v>8.15</v>
      </c>
      <c r="J20" s="39">
        <f>IF(I20="","",RANK(I20,($I$10:$I$13,$I$17:$I$25)))</f>
        <v>4</v>
      </c>
      <c r="K20" s="40">
        <f t="shared" si="0"/>
        <v>25.299999999999997</v>
      </c>
      <c r="L20" s="35">
        <f>IF(K20="","",RANK(K20,($K$10:$K$13,$K$17:$K$25)))</f>
        <v>5</v>
      </c>
      <c r="M20" s="102"/>
      <c r="N20" s="40">
        <v>7.35</v>
      </c>
      <c r="O20" s="35">
        <f>IF(N20="","",RANK(N20,($N$10:$N$13,$N$17:$N$25)))</f>
        <v>2</v>
      </c>
    </row>
    <row r="21" spans="1:15" ht="27" customHeight="1">
      <c r="A21" s="22">
        <v>5</v>
      </c>
      <c r="B21" s="67" t="s">
        <v>132</v>
      </c>
      <c r="C21" s="118" t="s">
        <v>130</v>
      </c>
      <c r="D21" s="101">
        <v>233</v>
      </c>
      <c r="E21" s="37">
        <v>7.9</v>
      </c>
      <c r="F21" s="39">
        <f>IF(E21="","",RANK(E21,($E$10:$E$13,$E$17:$E$25)))</f>
        <v>10</v>
      </c>
      <c r="G21" s="40">
        <v>5</v>
      </c>
      <c r="H21" s="35">
        <f>IF(G21="","",RANK(G21,($G$10:$G$13,$G$17:$G$25)))</f>
        <v>7</v>
      </c>
      <c r="I21" s="132">
        <v>4.15</v>
      </c>
      <c r="J21" s="39">
        <f>IF(I21="","",RANK(I21,($I$10:$I$13,$I$17:$I$25)))</f>
        <v>9</v>
      </c>
      <c r="K21" s="40">
        <f t="shared" si="0"/>
        <v>17.05</v>
      </c>
      <c r="L21" s="35">
        <f>IF(K21="","",RANK(K21,($K$10:$K$13,$K$17:$K$25)))</f>
        <v>10</v>
      </c>
      <c r="M21" s="102"/>
      <c r="N21" s="40">
        <v>5.65</v>
      </c>
      <c r="O21" s="35">
        <f>IF(N21="","",RANK(N21,($N$10:$N$13,$N$17:$N$25)))</f>
        <v>3</v>
      </c>
    </row>
    <row r="22" spans="1:32" s="46" customFormat="1" ht="27" customHeight="1">
      <c r="A22" s="22">
        <v>6</v>
      </c>
      <c r="B22" s="67" t="s">
        <v>73</v>
      </c>
      <c r="C22" s="118" t="s">
        <v>126</v>
      </c>
      <c r="D22" s="101">
        <v>221</v>
      </c>
      <c r="E22" s="37">
        <v>10.9</v>
      </c>
      <c r="F22" s="39">
        <f>IF(E22="","",RANK(E22,($E$10:$E$13,$E$17:$E$25)))</f>
        <v>1</v>
      </c>
      <c r="G22" s="40">
        <v>11.8</v>
      </c>
      <c r="H22" s="35">
        <f>IF(G22="","",RANK(G22,($G$10:$G$13,$G$17:$G$25)))</f>
        <v>1</v>
      </c>
      <c r="I22" s="131">
        <v>8.7</v>
      </c>
      <c r="J22" s="39">
        <f>IF(I22="","",RANK(I22,($I$10:$I$13,$I$17:$I$25)))</f>
        <v>2</v>
      </c>
      <c r="K22" s="40">
        <f t="shared" si="0"/>
        <v>31.400000000000002</v>
      </c>
      <c r="L22" s="35">
        <f>IF(K22="","",RANK(K22,($K$10:$K$13,$K$17:$K$25)))</f>
        <v>1</v>
      </c>
      <c r="M22" s="102"/>
      <c r="N22" s="40">
        <v>5.2</v>
      </c>
      <c r="O22" s="35">
        <f>IF(N22="","",RANK(N22,($N$10:$N$13,$N$17:$N$25)))</f>
        <v>5</v>
      </c>
      <c r="V22" s="127"/>
      <c r="W22" s="127"/>
      <c r="X22" s="127"/>
      <c r="Z22" s="127"/>
      <c r="AA22" s="127"/>
      <c r="AB22" s="127"/>
      <c r="AD22" s="127"/>
      <c r="AE22" s="127"/>
      <c r="AF22" s="127"/>
    </row>
    <row r="23" spans="1:32" s="46" customFormat="1" ht="27" customHeight="1">
      <c r="A23" s="22">
        <v>7</v>
      </c>
      <c r="B23" s="133" t="s">
        <v>77</v>
      </c>
      <c r="C23" s="134" t="s">
        <v>75</v>
      </c>
      <c r="D23" s="135">
        <v>232</v>
      </c>
      <c r="E23" s="136">
        <v>0</v>
      </c>
      <c r="F23" s="39">
        <f>IF(E23="","",RANK(E23,($E$10:$E$13,$E$17:$E$25)))</f>
        <v>12</v>
      </c>
      <c r="G23" s="137">
        <v>0</v>
      </c>
      <c r="H23" s="35">
        <f>IF(G23="","",RANK(G23,($G$10:$G$13,$G$17:$G$25)))</f>
        <v>12</v>
      </c>
      <c r="I23" s="138">
        <v>0</v>
      </c>
      <c r="J23" s="39">
        <f>IF(I23="","",RANK(I23,($I$10:$I$13,$I$17:$I$25)))</f>
        <v>12</v>
      </c>
      <c r="K23" s="40">
        <f t="shared" si="0"/>
        <v>0</v>
      </c>
      <c r="L23" s="35">
        <f>IF(K23="","",RANK(K23,($K$10:$K$13,$K$17:$K$25)))</f>
        <v>12</v>
      </c>
      <c r="M23" s="102"/>
      <c r="N23" s="137">
        <v>8.05</v>
      </c>
      <c r="O23" s="35">
        <f>IF(N23="","",RANK(N23,($N$10:$N$13,$N$17:$N$25)))</f>
        <v>1</v>
      </c>
      <c r="V23" s="127"/>
      <c r="W23" s="127"/>
      <c r="X23" s="127"/>
      <c r="Z23" s="127"/>
      <c r="AA23" s="127"/>
      <c r="AB23" s="127"/>
      <c r="AD23" s="127"/>
      <c r="AE23" s="127"/>
      <c r="AF23" s="127"/>
    </row>
    <row r="24" spans="1:32" s="46" customFormat="1" ht="27" customHeight="1">
      <c r="A24" s="22">
        <v>8</v>
      </c>
      <c r="B24" s="133" t="s">
        <v>57</v>
      </c>
      <c r="C24" s="48" t="s">
        <v>120</v>
      </c>
      <c r="D24" s="135">
        <v>202</v>
      </c>
      <c r="E24" s="136">
        <v>9.2</v>
      </c>
      <c r="F24" s="39">
        <f>IF(E24="","",RANK(E24,($E$10:$E$13,$E$17:$E$25)))</f>
        <v>6</v>
      </c>
      <c r="G24" s="137">
        <v>4.1</v>
      </c>
      <c r="H24" s="35">
        <f>IF(G24="","",RANK(G24,($G$10:$G$13,$G$17:$G$25)))</f>
        <v>8</v>
      </c>
      <c r="I24" s="138">
        <v>8.45</v>
      </c>
      <c r="J24" s="39">
        <f>IF(I24="","",RANK(I24,($I$10:$I$13,$I$17:$I$25)))</f>
        <v>3</v>
      </c>
      <c r="K24" s="40">
        <f>IF(E24="","",SUM(,E24,G24,I24))</f>
        <v>21.75</v>
      </c>
      <c r="L24" s="35">
        <f>IF(K24="","",RANK(K24,($K$10:$K$13,$K$17:$K$25)))</f>
        <v>7</v>
      </c>
      <c r="M24" s="102"/>
      <c r="N24" s="137">
        <v>5.45</v>
      </c>
      <c r="O24" s="35">
        <f>IF(N24="","",RANK(N24,($N$10:$N$13,$N$17:$N$25)))</f>
        <v>4</v>
      </c>
      <c r="V24" s="127"/>
      <c r="W24" s="127"/>
      <c r="X24" s="127"/>
      <c r="Z24" s="127"/>
      <c r="AA24" s="127"/>
      <c r="AB24" s="127"/>
      <c r="AD24" s="127"/>
      <c r="AE24" s="127"/>
      <c r="AF24" s="127"/>
    </row>
    <row r="25" spans="1:15" ht="31.5" customHeight="1" thickBot="1">
      <c r="A25" s="22">
        <v>9</v>
      </c>
      <c r="B25" s="119" t="s">
        <v>135</v>
      </c>
      <c r="C25" s="70" t="s">
        <v>134</v>
      </c>
      <c r="D25" s="120">
        <v>204</v>
      </c>
      <c r="E25" s="121">
        <v>8.15</v>
      </c>
      <c r="F25" s="72">
        <f>IF(E25="","",RANK(E25,($E$10:$E$13,$E$17:$E$25)))</f>
        <v>9</v>
      </c>
      <c r="G25" s="71">
        <v>3.5</v>
      </c>
      <c r="H25" s="70">
        <f>IF(G25="","",RANK(G25,($G$10:$G$13,$G$17:$G$25)))</f>
        <v>10</v>
      </c>
      <c r="I25" s="71">
        <v>3.05</v>
      </c>
      <c r="J25" s="72">
        <f>IF(I25="","",RANK(I25,($I$10:$I$13,$I$17:$I$25)))</f>
        <v>11</v>
      </c>
      <c r="K25" s="71">
        <f t="shared" si="0"/>
        <v>14.7</v>
      </c>
      <c r="L25" s="70">
        <f>IF(K25="","",RANK(K25,($K$10:$K$13,$K$17:$K$25)))</f>
        <v>11</v>
      </c>
      <c r="M25" s="102"/>
      <c r="N25" s="71">
        <v>1.3</v>
      </c>
      <c r="O25" s="70">
        <f>IF(N25="","",RANK(N25,($N$10:$N$13,$N$17:$N$25)))</f>
        <v>10</v>
      </c>
    </row>
    <row r="27" spans="20:32" ht="13.5">
      <c r="T27" s="22" t="str">
        <f>B8</f>
        <v>団体</v>
      </c>
      <c r="V27" s="22" t="str">
        <f>E8</f>
        <v>跳馬</v>
      </c>
      <c r="W27" s="22"/>
      <c r="X27" s="22" t="str">
        <f>N8</f>
        <v>段違い平行棒</v>
      </c>
      <c r="Z27" s="22" t="str">
        <f>G8</f>
        <v>平均台</v>
      </c>
      <c r="AA27" s="22"/>
      <c r="AB27" s="22" t="str">
        <f>I8</f>
        <v>ゆか</v>
      </c>
      <c r="AD27" s="22" t="str">
        <f>K8</f>
        <v>総合成績</v>
      </c>
      <c r="AE27" s="22"/>
      <c r="AF27" s="22"/>
    </row>
    <row r="28" spans="20:32" ht="13.5">
      <c r="T28" s="22" t="str">
        <f>B9</f>
        <v>学校名</v>
      </c>
      <c r="U28" s="22" t="str">
        <f>C9</f>
        <v>選手名</v>
      </c>
      <c r="V28" s="22" t="str">
        <f>E9</f>
        <v>得点</v>
      </c>
      <c r="W28" s="22" t="str">
        <f>F9</f>
        <v>順位</v>
      </c>
      <c r="X28" s="22" t="str">
        <f>N9</f>
        <v>得点</v>
      </c>
      <c r="Y28" s="22" t="str">
        <f>O9</f>
        <v>順位</v>
      </c>
      <c r="Z28" s="22" t="str">
        <f>G9</f>
        <v>得点</v>
      </c>
      <c r="AA28" s="22" t="str">
        <f>H9</f>
        <v>順位</v>
      </c>
      <c r="AB28" s="22" t="str">
        <f>I9</f>
        <v>得点</v>
      </c>
      <c r="AC28" s="22" t="str">
        <f>J9</f>
        <v>順位</v>
      </c>
      <c r="AD28" s="22" t="str">
        <f>K9</f>
        <v>得点</v>
      </c>
      <c r="AE28" s="22" t="str">
        <f>L9</f>
        <v>順位</v>
      </c>
      <c r="AF28" s="22"/>
    </row>
    <row r="29" spans="20:32" ht="13.5">
      <c r="T29" s="22" t="str">
        <f>B10</f>
        <v>れいめい中学校</v>
      </c>
      <c r="U29" s="22" t="str">
        <f>C10</f>
        <v>中島　芽衣</v>
      </c>
      <c r="V29" s="139">
        <f>E10</f>
        <v>10.75</v>
      </c>
      <c r="W29" s="22">
        <f>F10</f>
        <v>2</v>
      </c>
      <c r="X29" s="139">
        <f>N10</f>
        <v>4.25</v>
      </c>
      <c r="Y29" s="22">
        <f>O10</f>
        <v>6</v>
      </c>
      <c r="Z29" s="139">
        <f>G10</f>
        <v>10</v>
      </c>
      <c r="AA29" s="22">
        <f>H10</f>
        <v>2</v>
      </c>
      <c r="AB29" s="139">
        <f>I10</f>
        <v>9.4</v>
      </c>
      <c r="AC29" s="22">
        <f>J10</f>
        <v>1</v>
      </c>
      <c r="AD29" s="139">
        <f>K10</f>
        <v>30.15</v>
      </c>
      <c r="AE29" s="22">
        <f>L10</f>
        <v>2</v>
      </c>
      <c r="AF29" s="22"/>
    </row>
    <row r="30" spans="20:32" ht="13.5">
      <c r="T30" s="22" t="str">
        <f>B11</f>
        <v>れいめい中学校</v>
      </c>
      <c r="U30" s="22" t="str">
        <f>C11</f>
        <v>切手　彩乃</v>
      </c>
      <c r="V30" s="139">
        <f>E11</f>
        <v>10</v>
      </c>
      <c r="W30" s="22">
        <f>F11</f>
        <v>3</v>
      </c>
      <c r="X30" s="139">
        <f>N11</f>
        <v>1.25</v>
      </c>
      <c r="Y30" s="22">
        <f>O11</f>
        <v>11</v>
      </c>
      <c r="Z30" s="139">
        <f>G11</f>
        <v>8.2</v>
      </c>
      <c r="AA30" s="22">
        <f>H11</f>
        <v>4</v>
      </c>
      <c r="AB30" s="139">
        <f>I11</f>
        <v>7.75</v>
      </c>
      <c r="AC30" s="22">
        <f>J11</f>
        <v>6</v>
      </c>
      <c r="AD30" s="139">
        <f>K11</f>
        <v>25.95</v>
      </c>
      <c r="AE30" s="22">
        <f>L11</f>
        <v>3</v>
      </c>
      <c r="AF30" s="22"/>
    </row>
    <row r="31" spans="20:32" ht="13.5">
      <c r="T31" s="22" t="str">
        <f>B12</f>
        <v>れいめい中学校</v>
      </c>
      <c r="U31" s="22" t="str">
        <f>C12</f>
        <v>中島　礼菜</v>
      </c>
      <c r="V31" s="139">
        <f>E12</f>
        <v>7.9</v>
      </c>
      <c r="W31" s="22">
        <f>F12</f>
        <v>10</v>
      </c>
      <c r="X31" s="139">
        <f>N12</f>
        <v>2.1</v>
      </c>
      <c r="Y31" s="22">
        <f>O12</f>
        <v>8</v>
      </c>
      <c r="Z31" s="139">
        <f>G12</f>
        <v>2.7</v>
      </c>
      <c r="AA31" s="22">
        <f>H12</f>
        <v>11</v>
      </c>
      <c r="AB31" s="139">
        <f>I12</f>
        <v>6.5</v>
      </c>
      <c r="AC31" s="22">
        <f>J12</f>
        <v>8</v>
      </c>
      <c r="AD31" s="139">
        <f>K12</f>
        <v>17.1</v>
      </c>
      <c r="AE31" s="22">
        <f>L12</f>
        <v>9</v>
      </c>
      <c r="AF31" s="22"/>
    </row>
    <row r="32" spans="19:32" ht="14.25" customHeight="1">
      <c r="S32" s="22">
        <v>1</v>
      </c>
      <c r="T32" s="22" t="str">
        <f>B17</f>
        <v>川内中央中学校</v>
      </c>
      <c r="U32" s="22" t="str">
        <f>C17</f>
        <v>有川　朱音</v>
      </c>
      <c r="V32" s="139">
        <f>E17</f>
        <v>9.05</v>
      </c>
      <c r="W32" s="22">
        <f>F17</f>
        <v>7</v>
      </c>
      <c r="X32" s="139">
        <f>N17</f>
        <v>0</v>
      </c>
      <c r="Y32" s="22">
        <f>O17</f>
        <v>12</v>
      </c>
      <c r="Z32" s="139">
        <f aca="true" t="shared" si="1" ref="Z32:AE32">G17</f>
        <v>6.75</v>
      </c>
      <c r="AA32" s="22">
        <f t="shared" si="1"/>
        <v>6</v>
      </c>
      <c r="AB32" s="139">
        <f t="shared" si="1"/>
        <v>6.9</v>
      </c>
      <c r="AC32" s="22">
        <f t="shared" si="1"/>
        <v>7</v>
      </c>
      <c r="AD32" s="139">
        <f t="shared" si="1"/>
        <v>22.700000000000003</v>
      </c>
      <c r="AE32" s="22">
        <f t="shared" si="1"/>
        <v>6</v>
      </c>
      <c r="AF32" s="22"/>
    </row>
    <row r="33" spans="19:32" ht="13.5">
      <c r="S33" s="22">
        <v>2</v>
      </c>
      <c r="T33" s="22" t="str">
        <f aca="true" t="shared" si="2" ref="T33:T40">B18</f>
        <v>川内中央中学校</v>
      </c>
      <c r="U33" s="22" t="str">
        <f aca="true" t="shared" si="3" ref="U33:U40">C18</f>
        <v>古園　和実</v>
      </c>
      <c r="V33" s="139">
        <f aca="true" t="shared" si="4" ref="V33:V40">E18</f>
        <v>8.6</v>
      </c>
      <c r="W33" s="22">
        <f aca="true" t="shared" si="5" ref="W33:W40">F18</f>
        <v>8</v>
      </c>
      <c r="X33" s="139">
        <f aca="true" t="shared" si="6" ref="X33:X40">N18</f>
        <v>1.65</v>
      </c>
      <c r="Y33" s="22">
        <f aca="true" t="shared" si="7" ref="Y33:Y40">O18</f>
        <v>9</v>
      </c>
      <c r="Z33" s="139">
        <f aca="true" t="shared" si="8" ref="Z33:Z40">G18</f>
        <v>8.9</v>
      </c>
      <c r="AA33" s="22">
        <f aca="true" t="shared" si="9" ref="AA33:AA40">H18</f>
        <v>3</v>
      </c>
      <c r="AB33" s="139">
        <f aca="true" t="shared" si="10" ref="AB33:AB40">I18</f>
        <v>8</v>
      </c>
      <c r="AC33" s="22">
        <f aca="true" t="shared" si="11" ref="AC33:AC40">J18</f>
        <v>5</v>
      </c>
      <c r="AD33" s="139">
        <f aca="true" t="shared" si="12" ref="AD33:AD40">K18</f>
        <v>25.5</v>
      </c>
      <c r="AE33" s="22">
        <f aca="true" t="shared" si="13" ref="AE33:AE40">L18</f>
        <v>4</v>
      </c>
      <c r="AF33" s="22"/>
    </row>
    <row r="34" spans="19:32" ht="13.5">
      <c r="S34" s="22">
        <v>3</v>
      </c>
      <c r="T34" s="22" t="str">
        <f t="shared" si="2"/>
        <v>西陵中学校</v>
      </c>
      <c r="U34" s="22" t="str">
        <f t="shared" si="3"/>
        <v>福永　雅子</v>
      </c>
      <c r="V34" s="139">
        <f t="shared" si="4"/>
        <v>9.6</v>
      </c>
      <c r="W34" s="22">
        <f t="shared" si="5"/>
        <v>5</v>
      </c>
      <c r="X34" s="139">
        <f t="shared" si="6"/>
        <v>4.1</v>
      </c>
      <c r="Y34" s="22">
        <f t="shared" si="7"/>
        <v>7</v>
      </c>
      <c r="Z34" s="139">
        <f t="shared" si="8"/>
        <v>3.55</v>
      </c>
      <c r="AA34" s="22">
        <f t="shared" si="9"/>
        <v>9</v>
      </c>
      <c r="AB34" s="139">
        <f t="shared" si="10"/>
        <v>4</v>
      </c>
      <c r="AC34" s="22">
        <f t="shared" si="11"/>
        <v>10</v>
      </c>
      <c r="AD34" s="139">
        <f t="shared" si="12"/>
        <v>17.15</v>
      </c>
      <c r="AE34" s="22">
        <f t="shared" si="13"/>
        <v>8</v>
      </c>
      <c r="AF34" s="22"/>
    </row>
    <row r="35" spans="19:32" ht="13.5">
      <c r="S35" s="22">
        <v>4</v>
      </c>
      <c r="T35" s="22" t="str">
        <f t="shared" si="2"/>
        <v>伊敷台中学校</v>
      </c>
      <c r="U35" s="22" t="str">
        <f t="shared" si="3"/>
        <v>船脇しほり</v>
      </c>
      <c r="V35" s="139">
        <f t="shared" si="4"/>
        <v>10</v>
      </c>
      <c r="W35" s="22">
        <f t="shared" si="5"/>
        <v>3</v>
      </c>
      <c r="X35" s="139">
        <f t="shared" si="6"/>
        <v>7.35</v>
      </c>
      <c r="Y35" s="22">
        <f t="shared" si="7"/>
        <v>2</v>
      </c>
      <c r="Z35" s="139">
        <f t="shared" si="8"/>
        <v>7.15</v>
      </c>
      <c r="AA35" s="22">
        <f t="shared" si="9"/>
        <v>5</v>
      </c>
      <c r="AB35" s="139">
        <f t="shared" si="10"/>
        <v>8.15</v>
      </c>
      <c r="AC35" s="22">
        <f t="shared" si="11"/>
        <v>4</v>
      </c>
      <c r="AD35" s="139">
        <f t="shared" si="12"/>
        <v>25.299999999999997</v>
      </c>
      <c r="AE35" s="22">
        <f t="shared" si="13"/>
        <v>5</v>
      </c>
      <c r="AF35" s="22"/>
    </row>
    <row r="36" spans="19:32" ht="13.5">
      <c r="S36" s="22">
        <v>5</v>
      </c>
      <c r="T36" s="22" t="str">
        <f t="shared" si="2"/>
        <v>星峯中学校</v>
      </c>
      <c r="U36" s="22" t="str">
        <f t="shared" si="3"/>
        <v>鮫島　千明</v>
      </c>
      <c r="V36" s="139">
        <f t="shared" si="4"/>
        <v>7.9</v>
      </c>
      <c r="W36" s="22">
        <f t="shared" si="5"/>
        <v>10</v>
      </c>
      <c r="X36" s="139">
        <f t="shared" si="6"/>
        <v>5.65</v>
      </c>
      <c r="Y36" s="22">
        <f t="shared" si="7"/>
        <v>3</v>
      </c>
      <c r="Z36" s="139">
        <f t="shared" si="8"/>
        <v>5</v>
      </c>
      <c r="AA36" s="22">
        <f t="shared" si="9"/>
        <v>7</v>
      </c>
      <c r="AB36" s="139">
        <f t="shared" si="10"/>
        <v>4.15</v>
      </c>
      <c r="AC36" s="22">
        <f t="shared" si="11"/>
        <v>9</v>
      </c>
      <c r="AD36" s="139">
        <f t="shared" si="12"/>
        <v>17.05</v>
      </c>
      <c r="AE36" s="22">
        <f t="shared" si="13"/>
        <v>10</v>
      </c>
      <c r="AF36" s="22"/>
    </row>
    <row r="37" spans="19:32" ht="13.5">
      <c r="S37" s="22">
        <v>6</v>
      </c>
      <c r="T37" s="22" t="str">
        <f t="shared" si="2"/>
        <v>上小原中学校</v>
      </c>
      <c r="U37" s="22" t="str">
        <f t="shared" si="3"/>
        <v>山下　優美</v>
      </c>
      <c r="V37" s="139">
        <f t="shared" si="4"/>
        <v>10.9</v>
      </c>
      <c r="W37" s="22">
        <f t="shared" si="5"/>
        <v>1</v>
      </c>
      <c r="X37" s="139">
        <f t="shared" si="6"/>
        <v>5.2</v>
      </c>
      <c r="Y37" s="22">
        <f t="shared" si="7"/>
        <v>5</v>
      </c>
      <c r="Z37" s="139">
        <f t="shared" si="8"/>
        <v>11.8</v>
      </c>
      <c r="AA37" s="22">
        <f t="shared" si="9"/>
        <v>1</v>
      </c>
      <c r="AB37" s="139">
        <f t="shared" si="10"/>
        <v>8.7</v>
      </c>
      <c r="AC37" s="22">
        <f t="shared" si="11"/>
        <v>2</v>
      </c>
      <c r="AD37" s="139">
        <f t="shared" si="12"/>
        <v>31.400000000000002</v>
      </c>
      <c r="AE37" s="22">
        <f t="shared" si="13"/>
        <v>1</v>
      </c>
      <c r="AF37" s="22"/>
    </row>
    <row r="38" spans="20:32" ht="13.5">
      <c r="T38" s="22" t="str">
        <f t="shared" si="2"/>
        <v>武中学校</v>
      </c>
      <c r="U38" s="22" t="str">
        <f t="shared" si="3"/>
        <v>野邊日奈子</v>
      </c>
      <c r="V38" s="139">
        <f t="shared" si="4"/>
        <v>0</v>
      </c>
      <c r="W38" s="22">
        <f t="shared" si="5"/>
        <v>12</v>
      </c>
      <c r="X38" s="139">
        <f t="shared" si="6"/>
        <v>8.05</v>
      </c>
      <c r="Y38" s="22">
        <f t="shared" si="7"/>
        <v>1</v>
      </c>
      <c r="Z38" s="139">
        <f t="shared" si="8"/>
        <v>0</v>
      </c>
      <c r="AA38" s="22">
        <f t="shared" si="9"/>
        <v>12</v>
      </c>
      <c r="AB38" s="139">
        <f t="shared" si="10"/>
        <v>0</v>
      </c>
      <c r="AC38" s="22">
        <f t="shared" si="11"/>
        <v>12</v>
      </c>
      <c r="AD38" s="139">
        <f t="shared" si="12"/>
        <v>0</v>
      </c>
      <c r="AE38" s="22">
        <f t="shared" si="13"/>
        <v>12</v>
      </c>
      <c r="AF38" s="22"/>
    </row>
    <row r="39" spans="20:31" ht="13.5">
      <c r="T39" s="22" t="str">
        <f t="shared" si="2"/>
        <v>城西中学校</v>
      </c>
      <c r="U39" s="22" t="str">
        <f t="shared" si="3"/>
        <v>岡﨑　星香</v>
      </c>
      <c r="V39" s="139">
        <f t="shared" si="4"/>
        <v>9.2</v>
      </c>
      <c r="W39" s="22">
        <f t="shared" si="5"/>
        <v>6</v>
      </c>
      <c r="X39" s="139">
        <f t="shared" si="6"/>
        <v>5.45</v>
      </c>
      <c r="Y39" s="22">
        <f t="shared" si="7"/>
        <v>4</v>
      </c>
      <c r="Z39" s="139">
        <f t="shared" si="8"/>
        <v>4.1</v>
      </c>
      <c r="AA39" s="22">
        <f t="shared" si="9"/>
        <v>8</v>
      </c>
      <c r="AB39" s="139">
        <f t="shared" si="10"/>
        <v>8.45</v>
      </c>
      <c r="AC39" s="22">
        <f t="shared" si="11"/>
        <v>3</v>
      </c>
      <c r="AD39" s="139">
        <f t="shared" si="12"/>
        <v>21.75</v>
      </c>
      <c r="AE39" s="22">
        <f t="shared" si="13"/>
        <v>7</v>
      </c>
    </row>
    <row r="40" spans="20:31" ht="13.5">
      <c r="T40" s="22" t="str">
        <f t="shared" si="2"/>
        <v>城西中学校</v>
      </c>
      <c r="U40" s="22" t="str">
        <f t="shared" si="3"/>
        <v>山口　友佳</v>
      </c>
      <c r="V40" s="139">
        <f t="shared" si="4"/>
        <v>8.15</v>
      </c>
      <c r="W40" s="22">
        <f t="shared" si="5"/>
        <v>9</v>
      </c>
      <c r="X40" s="139">
        <f t="shared" si="6"/>
        <v>1.3</v>
      </c>
      <c r="Y40" s="22">
        <f t="shared" si="7"/>
        <v>10</v>
      </c>
      <c r="Z40" s="139">
        <f t="shared" si="8"/>
        <v>3.5</v>
      </c>
      <c r="AA40" s="22">
        <f t="shared" si="9"/>
        <v>10</v>
      </c>
      <c r="AB40" s="139">
        <f t="shared" si="10"/>
        <v>3.05</v>
      </c>
      <c r="AC40" s="22">
        <f t="shared" si="11"/>
        <v>11</v>
      </c>
      <c r="AD40" s="139">
        <f t="shared" si="12"/>
        <v>14.7</v>
      </c>
      <c r="AE40" s="22">
        <f t="shared" si="13"/>
        <v>11</v>
      </c>
    </row>
  </sheetData>
  <sheetProtection/>
  <mergeCells count="5">
    <mergeCell ref="E14:F14"/>
    <mergeCell ref="N14:O14"/>
    <mergeCell ref="K14:L14"/>
    <mergeCell ref="G14:H14"/>
    <mergeCell ref="I14:J14"/>
  </mergeCells>
  <printOptions horizontalCentered="1"/>
  <pageMargins left="0.3937007874015748" right="0.3937007874015748" top="0.6692913385826772" bottom="0.3937007874015748" header="0.2755905511811024" footer="0.5118110236220472"/>
  <pageSetup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3:X30"/>
  <sheetViews>
    <sheetView zoomScale="75" zoomScaleNormal="75" zoomScalePageLayoutView="0" workbookViewId="0" topLeftCell="L1">
      <selection activeCell="Z20" sqref="Z20"/>
    </sheetView>
  </sheetViews>
  <sheetFormatPr defaultColWidth="9.00390625" defaultRowHeight="13.5"/>
  <cols>
    <col min="1" max="3" width="9.00390625" style="77" customWidth="1"/>
    <col min="4" max="4" width="7.75390625" style="78" bestFit="1" customWidth="1"/>
    <col min="5" max="5" width="5.625" style="239" bestFit="1" customWidth="1"/>
    <col min="6" max="6" width="7.75390625" style="78" bestFit="1" customWidth="1"/>
    <col min="7" max="7" width="5.625" style="239" bestFit="1" customWidth="1"/>
    <col min="8" max="8" width="6.875" style="78" bestFit="1" customWidth="1"/>
    <col min="9" max="9" width="5.625" style="239" bestFit="1" customWidth="1"/>
    <col min="10" max="10" width="7.75390625" style="78" bestFit="1" customWidth="1"/>
    <col min="11" max="11" width="5.625" style="239" bestFit="1" customWidth="1"/>
    <col min="12" max="12" width="7.50390625" style="78" customWidth="1"/>
    <col min="13" max="13" width="5.625" style="239" bestFit="1" customWidth="1"/>
    <col min="14" max="15" width="9.00390625" style="77" customWidth="1"/>
    <col min="16" max="16" width="4.625" style="77" customWidth="1"/>
    <col min="17" max="17" width="13.50390625" style="77" customWidth="1"/>
    <col min="18" max="18" width="11.00390625" style="77" customWidth="1"/>
    <col min="19" max="19" width="9.125" style="77" bestFit="1" customWidth="1"/>
    <col min="20" max="20" width="5.25390625" style="77" customWidth="1"/>
    <col min="21" max="21" width="4.625" style="77" customWidth="1"/>
    <col min="22" max="22" width="13.50390625" style="77" bestFit="1" customWidth="1"/>
    <col min="23" max="23" width="11.00390625" style="77" bestFit="1" customWidth="1"/>
    <col min="24" max="24" width="9.125" style="77" bestFit="1" customWidth="1"/>
    <col min="25" max="16384" width="9.00390625" style="77" customWidth="1"/>
  </cols>
  <sheetData>
    <row r="3" spans="1:16" ht="14.25">
      <c r="A3" s="1"/>
      <c r="B3" s="1"/>
      <c r="C3" s="1"/>
      <c r="D3" s="75"/>
      <c r="E3" s="238"/>
      <c r="F3" s="75"/>
      <c r="G3" s="238"/>
      <c r="H3" s="75"/>
      <c r="I3" s="238"/>
      <c r="J3" s="75"/>
      <c r="K3" s="238"/>
      <c r="L3" s="75"/>
      <c r="M3" s="238"/>
      <c r="N3" s="1"/>
      <c r="O3" s="1"/>
      <c r="P3" s="76" t="s">
        <v>111</v>
      </c>
    </row>
    <row r="4" spans="2:16" ht="14.25">
      <c r="B4" s="77" t="s">
        <v>27</v>
      </c>
      <c r="D4" s="78" t="s">
        <v>29</v>
      </c>
      <c r="F4" s="78" t="s">
        <v>42</v>
      </c>
      <c r="H4" s="78" t="s">
        <v>41</v>
      </c>
      <c r="J4" s="78" t="s">
        <v>28</v>
      </c>
      <c r="L4" s="78" t="s">
        <v>31</v>
      </c>
      <c r="P4" s="76" t="s">
        <v>18</v>
      </c>
    </row>
    <row r="5" spans="1:13" ht="13.5">
      <c r="A5" s="77">
        <v>1</v>
      </c>
      <c r="B5" s="83" t="s">
        <v>33</v>
      </c>
      <c r="C5" s="83" t="s">
        <v>34</v>
      </c>
      <c r="D5" s="82" t="s">
        <v>56</v>
      </c>
      <c r="E5" s="141" t="s">
        <v>38</v>
      </c>
      <c r="F5" s="82" t="s">
        <v>56</v>
      </c>
      <c r="G5" s="141" t="s">
        <v>38</v>
      </c>
      <c r="H5" s="82" t="s">
        <v>56</v>
      </c>
      <c r="I5" s="141" t="s">
        <v>38</v>
      </c>
      <c r="J5" s="82" t="s">
        <v>56</v>
      </c>
      <c r="K5" s="141" t="s">
        <v>38</v>
      </c>
      <c r="L5" s="82" t="s">
        <v>56</v>
      </c>
      <c r="M5" s="141" t="s">
        <v>38</v>
      </c>
    </row>
    <row r="6" spans="1:24" ht="14.25">
      <c r="A6" s="77">
        <v>1</v>
      </c>
      <c r="B6" s="83" t="s">
        <v>45</v>
      </c>
      <c r="C6" s="83" t="s">
        <v>113</v>
      </c>
      <c r="D6" s="140">
        <v>10.75</v>
      </c>
      <c r="E6" s="141">
        <v>2</v>
      </c>
      <c r="F6" s="140">
        <v>4.25</v>
      </c>
      <c r="G6" s="141">
        <v>6</v>
      </c>
      <c r="H6" s="140">
        <v>10</v>
      </c>
      <c r="I6" s="141">
        <v>2</v>
      </c>
      <c r="J6" s="140">
        <v>9.4</v>
      </c>
      <c r="K6" s="141">
        <v>1</v>
      </c>
      <c r="L6" s="140">
        <v>30.15</v>
      </c>
      <c r="M6" s="141">
        <v>2</v>
      </c>
      <c r="P6" s="77" t="s">
        <v>19</v>
      </c>
      <c r="X6" s="274" t="s">
        <v>141</v>
      </c>
    </row>
    <row r="7" spans="2:13" ht="13.5">
      <c r="B7" s="83" t="s">
        <v>72</v>
      </c>
      <c r="C7" s="83" t="s">
        <v>125</v>
      </c>
      <c r="D7" s="140">
        <v>10.9</v>
      </c>
      <c r="E7" s="141">
        <v>1</v>
      </c>
      <c r="F7" s="140">
        <v>5.2</v>
      </c>
      <c r="G7" s="141">
        <v>5</v>
      </c>
      <c r="H7" s="140">
        <v>11.8</v>
      </c>
      <c r="I7" s="141">
        <v>1</v>
      </c>
      <c r="J7" s="140">
        <v>8.7</v>
      </c>
      <c r="K7" s="141">
        <v>2</v>
      </c>
      <c r="L7" s="140">
        <v>31.4</v>
      </c>
      <c r="M7" s="141">
        <v>1</v>
      </c>
    </row>
    <row r="8" spans="2:21" ht="15.75" customHeight="1">
      <c r="B8" s="83" t="s">
        <v>57</v>
      </c>
      <c r="C8" s="83" t="s">
        <v>119</v>
      </c>
      <c r="D8" s="140">
        <v>9.2</v>
      </c>
      <c r="E8" s="141">
        <v>6</v>
      </c>
      <c r="F8" s="140">
        <v>5.45</v>
      </c>
      <c r="G8" s="141">
        <v>4</v>
      </c>
      <c r="H8" s="140">
        <v>4.1</v>
      </c>
      <c r="I8" s="141">
        <v>8</v>
      </c>
      <c r="J8" s="140">
        <v>8.45</v>
      </c>
      <c r="K8" s="141">
        <v>3</v>
      </c>
      <c r="L8" s="140">
        <v>21.75</v>
      </c>
      <c r="M8" s="141">
        <v>7</v>
      </c>
      <c r="P8" s="77" t="s">
        <v>15</v>
      </c>
      <c r="U8" s="77" t="s">
        <v>24</v>
      </c>
    </row>
    <row r="9" spans="2:24" ht="15.75" customHeight="1">
      <c r="B9" s="83" t="s">
        <v>80</v>
      </c>
      <c r="C9" s="83" t="s">
        <v>78</v>
      </c>
      <c r="D9" s="140">
        <v>10</v>
      </c>
      <c r="E9" s="141">
        <v>3</v>
      </c>
      <c r="F9" s="140">
        <v>7.35</v>
      </c>
      <c r="G9" s="141">
        <v>2</v>
      </c>
      <c r="H9" s="140">
        <v>7.15</v>
      </c>
      <c r="I9" s="141">
        <v>5</v>
      </c>
      <c r="J9" s="140">
        <v>8.15</v>
      </c>
      <c r="K9" s="141">
        <v>4</v>
      </c>
      <c r="L9" s="140">
        <v>25.3</v>
      </c>
      <c r="M9" s="141">
        <v>5</v>
      </c>
      <c r="P9" s="83" t="s">
        <v>13</v>
      </c>
      <c r="Q9" s="86" t="s">
        <v>8</v>
      </c>
      <c r="R9" s="87"/>
      <c r="S9" s="88" t="s">
        <v>23</v>
      </c>
      <c r="U9" s="83" t="s">
        <v>13</v>
      </c>
      <c r="V9" s="83" t="s">
        <v>8</v>
      </c>
      <c r="W9" s="83" t="s">
        <v>9</v>
      </c>
      <c r="X9" s="83" t="s">
        <v>23</v>
      </c>
    </row>
    <row r="10" spans="2:24" ht="15.75" customHeight="1">
      <c r="B10" s="83" t="s">
        <v>44</v>
      </c>
      <c r="C10" s="83" t="s">
        <v>123</v>
      </c>
      <c r="D10" s="140">
        <v>8.6</v>
      </c>
      <c r="E10" s="141">
        <v>8</v>
      </c>
      <c r="F10" s="140">
        <v>1.65</v>
      </c>
      <c r="G10" s="141">
        <v>9</v>
      </c>
      <c r="H10" s="140">
        <v>8.9</v>
      </c>
      <c r="I10" s="141">
        <v>3</v>
      </c>
      <c r="J10" s="140">
        <v>8</v>
      </c>
      <c r="K10" s="141">
        <v>5</v>
      </c>
      <c r="L10" s="140">
        <v>25.5</v>
      </c>
      <c r="M10" s="141">
        <v>4</v>
      </c>
      <c r="P10" s="83">
        <f>IF(S10="","",RANK(S10,$S$10:$S$11))</f>
        <v>1</v>
      </c>
      <c r="Q10" s="86" t="s">
        <v>45</v>
      </c>
      <c r="R10" s="87"/>
      <c r="S10" s="82">
        <f>'女子決勝'!K14</f>
        <v>73.19999999999999</v>
      </c>
      <c r="U10" s="83">
        <f>IF(X10="","",RANK(X10,$X$10:$X$15))</f>
        <v>1</v>
      </c>
      <c r="V10" s="279" t="s">
        <v>72</v>
      </c>
      <c r="W10" s="83" t="s">
        <v>125</v>
      </c>
      <c r="X10" s="140">
        <v>31.4</v>
      </c>
    </row>
    <row r="11" spans="2:24" ht="15.75" customHeight="1">
      <c r="B11" s="83" t="s">
        <v>45</v>
      </c>
      <c r="C11" s="83" t="s">
        <v>115</v>
      </c>
      <c r="D11" s="140">
        <v>10</v>
      </c>
      <c r="E11" s="141">
        <v>3</v>
      </c>
      <c r="F11" s="140">
        <v>1.25</v>
      </c>
      <c r="G11" s="141">
        <v>11</v>
      </c>
      <c r="H11" s="140">
        <v>8.2</v>
      </c>
      <c r="I11" s="141">
        <v>4</v>
      </c>
      <c r="J11" s="140">
        <v>7.75</v>
      </c>
      <c r="K11" s="141">
        <v>6</v>
      </c>
      <c r="L11" s="140">
        <v>25.95</v>
      </c>
      <c r="M11" s="141">
        <v>3</v>
      </c>
      <c r="P11" s="94"/>
      <c r="Q11" s="94"/>
      <c r="R11" s="94"/>
      <c r="S11" s="95"/>
      <c r="U11" s="83">
        <f>IF(X11="","",RANK(X11,$X$10:$X$15))</f>
        <v>2</v>
      </c>
      <c r="V11" s="279" t="s">
        <v>45</v>
      </c>
      <c r="W11" s="83" t="s">
        <v>113</v>
      </c>
      <c r="X11" s="140">
        <v>30.15</v>
      </c>
    </row>
    <row r="12" spans="2:24" ht="15.75" customHeight="1">
      <c r="B12" s="83" t="s">
        <v>44</v>
      </c>
      <c r="C12" s="83" t="s">
        <v>121</v>
      </c>
      <c r="D12" s="140">
        <v>9.05</v>
      </c>
      <c r="E12" s="141">
        <v>7</v>
      </c>
      <c r="F12" s="140">
        <v>0</v>
      </c>
      <c r="G12" s="141">
        <v>12</v>
      </c>
      <c r="H12" s="140">
        <v>6.75</v>
      </c>
      <c r="I12" s="141">
        <v>6</v>
      </c>
      <c r="J12" s="140">
        <v>6.9</v>
      </c>
      <c r="K12" s="141">
        <v>7</v>
      </c>
      <c r="L12" s="140">
        <v>22.7</v>
      </c>
      <c r="M12" s="141">
        <v>6</v>
      </c>
      <c r="P12" s="94"/>
      <c r="Q12" s="94"/>
      <c r="R12" s="94"/>
      <c r="S12" s="95"/>
      <c r="U12" s="83">
        <f>IF(X12="","",RANK(X12,$X$10:$X$15))</f>
        <v>3</v>
      </c>
      <c r="V12" s="279" t="s">
        <v>45</v>
      </c>
      <c r="W12" s="83" t="s">
        <v>115</v>
      </c>
      <c r="X12" s="140">
        <v>25.95</v>
      </c>
    </row>
    <row r="13" spans="2:24" ht="15.75" customHeight="1">
      <c r="B13" s="83" t="s">
        <v>45</v>
      </c>
      <c r="C13" s="83" t="s">
        <v>117</v>
      </c>
      <c r="D13" s="140">
        <v>7.9</v>
      </c>
      <c r="E13" s="141">
        <v>10</v>
      </c>
      <c r="F13" s="140">
        <v>2.1</v>
      </c>
      <c r="G13" s="141">
        <v>8</v>
      </c>
      <c r="H13" s="140">
        <v>2.7</v>
      </c>
      <c r="I13" s="141">
        <v>11</v>
      </c>
      <c r="J13" s="140">
        <v>6.5</v>
      </c>
      <c r="K13" s="141">
        <v>8</v>
      </c>
      <c r="L13" s="140">
        <v>17.1</v>
      </c>
      <c r="M13" s="141">
        <v>9</v>
      </c>
      <c r="U13" s="83">
        <f>IF(X13="","",RANK(X13,$X$10:$X$15))</f>
        <v>4</v>
      </c>
      <c r="V13" s="279" t="s">
        <v>44</v>
      </c>
      <c r="W13" s="83" t="s">
        <v>123</v>
      </c>
      <c r="X13" s="140">
        <v>25.5</v>
      </c>
    </row>
    <row r="14" spans="2:24" ht="15.75" customHeight="1">
      <c r="B14" s="83" t="s">
        <v>131</v>
      </c>
      <c r="C14" s="83" t="s">
        <v>129</v>
      </c>
      <c r="D14" s="140">
        <v>7.9</v>
      </c>
      <c r="E14" s="141">
        <v>10</v>
      </c>
      <c r="F14" s="140">
        <v>5.65</v>
      </c>
      <c r="G14" s="141">
        <v>3</v>
      </c>
      <c r="H14" s="140">
        <v>5</v>
      </c>
      <c r="I14" s="141">
        <v>7</v>
      </c>
      <c r="J14" s="140">
        <v>4.15</v>
      </c>
      <c r="K14" s="141">
        <v>9</v>
      </c>
      <c r="L14" s="140">
        <v>17.05</v>
      </c>
      <c r="M14" s="141">
        <v>10</v>
      </c>
      <c r="U14" s="90"/>
      <c r="V14" s="90"/>
      <c r="W14" s="90"/>
      <c r="X14" s="275"/>
    </row>
    <row r="15" spans="2:24" ht="15.75" customHeight="1">
      <c r="B15" s="83" t="s">
        <v>142</v>
      </c>
      <c r="C15" s="83" t="s">
        <v>127</v>
      </c>
      <c r="D15" s="140">
        <v>9.6</v>
      </c>
      <c r="E15" s="141">
        <v>5</v>
      </c>
      <c r="F15" s="140">
        <v>4.1</v>
      </c>
      <c r="G15" s="141">
        <v>7</v>
      </c>
      <c r="H15" s="140">
        <v>3.55</v>
      </c>
      <c r="I15" s="141">
        <v>9</v>
      </c>
      <c r="J15" s="140">
        <v>4</v>
      </c>
      <c r="K15" s="141">
        <v>10</v>
      </c>
      <c r="L15" s="140">
        <v>17.15</v>
      </c>
      <c r="M15" s="141">
        <v>8</v>
      </c>
      <c r="U15" s="94"/>
      <c r="V15" s="94"/>
      <c r="W15" s="94"/>
      <c r="X15" s="276"/>
    </row>
    <row r="16" spans="2:13" ht="13.5">
      <c r="B16" s="83" t="s">
        <v>57</v>
      </c>
      <c r="C16" s="83" t="s">
        <v>133</v>
      </c>
      <c r="D16" s="140">
        <v>8.15</v>
      </c>
      <c r="E16" s="141">
        <v>9</v>
      </c>
      <c r="F16" s="140">
        <v>1.3</v>
      </c>
      <c r="G16" s="141">
        <v>10</v>
      </c>
      <c r="H16" s="140">
        <v>3.5</v>
      </c>
      <c r="I16" s="141">
        <v>10</v>
      </c>
      <c r="J16" s="140">
        <v>3.05</v>
      </c>
      <c r="K16" s="141">
        <v>11</v>
      </c>
      <c r="L16" s="140">
        <v>14.7</v>
      </c>
      <c r="M16" s="141">
        <v>11</v>
      </c>
    </row>
    <row r="17" spans="2:16" ht="16.5" customHeight="1">
      <c r="B17" s="83" t="s">
        <v>76</v>
      </c>
      <c r="C17" s="83" t="s">
        <v>74</v>
      </c>
      <c r="D17" s="82">
        <v>0</v>
      </c>
      <c r="E17" s="141">
        <v>12</v>
      </c>
      <c r="F17" s="82">
        <v>8.05</v>
      </c>
      <c r="G17" s="141">
        <v>1</v>
      </c>
      <c r="H17" s="82">
        <v>0</v>
      </c>
      <c r="I17" s="141">
        <v>12</v>
      </c>
      <c r="J17" s="82">
        <v>0</v>
      </c>
      <c r="K17" s="141">
        <v>12</v>
      </c>
      <c r="L17" s="82">
        <v>0</v>
      </c>
      <c r="M17" s="141">
        <v>12</v>
      </c>
      <c r="P17" s="77" t="s">
        <v>25</v>
      </c>
    </row>
    <row r="18" spans="2:21" ht="16.5" customHeight="1">
      <c r="B18" s="83"/>
      <c r="C18" s="83"/>
      <c r="D18" s="140"/>
      <c r="E18" s="141"/>
      <c r="F18" s="140"/>
      <c r="G18" s="141"/>
      <c r="H18" s="140"/>
      <c r="I18" s="141"/>
      <c r="J18" s="140"/>
      <c r="K18" s="141"/>
      <c r="L18" s="140"/>
      <c r="M18" s="141"/>
      <c r="P18" s="77" t="s">
        <v>4</v>
      </c>
      <c r="U18" s="77" t="s">
        <v>22</v>
      </c>
    </row>
    <row r="19" spans="2:24" ht="16.5" customHeight="1">
      <c r="B19" s="83"/>
      <c r="C19" s="83"/>
      <c r="D19" s="140"/>
      <c r="E19" s="141"/>
      <c r="F19" s="140"/>
      <c r="G19" s="141"/>
      <c r="H19" s="140"/>
      <c r="I19" s="141"/>
      <c r="J19" s="140"/>
      <c r="K19" s="141"/>
      <c r="L19" s="140"/>
      <c r="M19" s="141"/>
      <c r="P19" s="83" t="s">
        <v>13</v>
      </c>
      <c r="Q19" s="83" t="s">
        <v>8</v>
      </c>
      <c r="R19" s="83" t="s">
        <v>9</v>
      </c>
      <c r="S19" s="83" t="s">
        <v>23</v>
      </c>
      <c r="U19" s="83" t="s">
        <v>13</v>
      </c>
      <c r="V19" s="83" t="s">
        <v>8</v>
      </c>
      <c r="W19" s="83" t="s">
        <v>9</v>
      </c>
      <c r="X19" s="83" t="s">
        <v>23</v>
      </c>
    </row>
    <row r="20" spans="2:24" ht="16.5" customHeight="1">
      <c r="B20" s="94"/>
      <c r="C20" s="94"/>
      <c r="D20" s="142"/>
      <c r="E20" s="240"/>
      <c r="F20" s="142"/>
      <c r="G20" s="240"/>
      <c r="H20" s="142"/>
      <c r="I20" s="240"/>
      <c r="J20" s="142"/>
      <c r="K20" s="240"/>
      <c r="L20" s="142"/>
      <c r="M20" s="240"/>
      <c r="P20" s="83">
        <f>IF(S20="","",RANK(S20,$S$20:$S$23))</f>
        <v>1</v>
      </c>
      <c r="Q20" s="279" t="s">
        <v>72</v>
      </c>
      <c r="R20" s="83" t="s">
        <v>125</v>
      </c>
      <c r="S20" s="140">
        <v>10.9</v>
      </c>
      <c r="U20" s="83">
        <f>IF(X20="","",RANK(X20,$X$20:$X$23))</f>
        <v>1</v>
      </c>
      <c r="V20" s="279" t="s">
        <v>76</v>
      </c>
      <c r="W20" s="83" t="s">
        <v>74</v>
      </c>
      <c r="X20" s="82">
        <v>8.05</v>
      </c>
    </row>
    <row r="21" spans="2:24" ht="16.5" customHeight="1">
      <c r="B21" s="94"/>
      <c r="C21" s="94"/>
      <c r="D21" s="142"/>
      <c r="E21" s="240"/>
      <c r="F21" s="142"/>
      <c r="G21" s="240"/>
      <c r="H21" s="142"/>
      <c r="I21" s="240"/>
      <c r="J21" s="142"/>
      <c r="K21" s="240"/>
      <c r="L21" s="142"/>
      <c r="M21" s="240"/>
      <c r="P21" s="83">
        <f>IF(S21="","",RANK(S21,$S$20:$S$23))</f>
        <v>2</v>
      </c>
      <c r="Q21" s="279" t="s">
        <v>45</v>
      </c>
      <c r="R21" s="83" t="s">
        <v>113</v>
      </c>
      <c r="S21" s="140">
        <v>10.75</v>
      </c>
      <c r="U21" s="83">
        <f>IF(X21="","",RANK(X21,$X$20:$X$23))</f>
        <v>2</v>
      </c>
      <c r="V21" s="279" t="s">
        <v>80</v>
      </c>
      <c r="W21" s="83" t="s">
        <v>78</v>
      </c>
      <c r="X21" s="140">
        <v>7.35</v>
      </c>
    </row>
    <row r="22" spans="2:24" ht="16.5" customHeight="1">
      <c r="B22" s="94"/>
      <c r="C22" s="94"/>
      <c r="D22" s="95"/>
      <c r="E22" s="240"/>
      <c r="F22" s="95"/>
      <c r="G22" s="240"/>
      <c r="H22" s="95"/>
      <c r="I22" s="240"/>
      <c r="J22" s="95"/>
      <c r="K22" s="240"/>
      <c r="L22" s="95"/>
      <c r="M22" s="240"/>
      <c r="P22" s="83">
        <f>IF(S22="","",RANK(S22,$S$20:$S$23))</f>
        <v>3</v>
      </c>
      <c r="Q22" s="279" t="s">
        <v>45</v>
      </c>
      <c r="R22" s="83" t="s">
        <v>115</v>
      </c>
      <c r="S22" s="140">
        <v>10</v>
      </c>
      <c r="U22" s="83">
        <f>IF(X22="","",RANK(X22,$X$20:$X$23))</f>
        <v>3</v>
      </c>
      <c r="V22" s="279" t="s">
        <v>131</v>
      </c>
      <c r="W22" s="83" t="s">
        <v>129</v>
      </c>
      <c r="X22" s="140">
        <v>5.65</v>
      </c>
    </row>
    <row r="23" spans="2:24" ht="16.5" customHeight="1">
      <c r="B23" s="94"/>
      <c r="C23" s="94"/>
      <c r="D23" s="142"/>
      <c r="E23" s="240"/>
      <c r="F23" s="142"/>
      <c r="G23" s="240"/>
      <c r="H23" s="142"/>
      <c r="I23" s="240"/>
      <c r="J23" s="142"/>
      <c r="K23" s="240"/>
      <c r="L23" s="142"/>
      <c r="M23" s="240"/>
      <c r="P23" s="83">
        <f>IF(S23="","",RANK(S23,$S$20:$S$23))</f>
        <v>3</v>
      </c>
      <c r="Q23" s="279" t="s">
        <v>80</v>
      </c>
      <c r="R23" s="83" t="s">
        <v>78</v>
      </c>
      <c r="S23" s="140">
        <v>10</v>
      </c>
      <c r="U23" s="83">
        <f>IF(X23="","",RANK(X23,$X$20:$X$23))</f>
        <v>4</v>
      </c>
      <c r="V23" s="279" t="s">
        <v>57</v>
      </c>
      <c r="W23" s="83" t="s">
        <v>119</v>
      </c>
      <c r="X23" s="140">
        <v>5.45</v>
      </c>
    </row>
    <row r="24" spans="2:13" ht="13.5">
      <c r="B24" s="94"/>
      <c r="C24" s="94"/>
      <c r="D24" s="95"/>
      <c r="E24" s="240"/>
      <c r="F24" s="95"/>
      <c r="G24" s="240"/>
      <c r="H24" s="95"/>
      <c r="I24" s="240"/>
      <c r="J24" s="95"/>
      <c r="K24" s="240"/>
      <c r="L24" s="95"/>
      <c r="M24" s="240"/>
    </row>
    <row r="25" spans="2:21" ht="13.5">
      <c r="B25" s="94"/>
      <c r="C25" s="94"/>
      <c r="D25" s="95"/>
      <c r="E25" s="240"/>
      <c r="F25" s="95"/>
      <c r="G25" s="240"/>
      <c r="H25" s="95"/>
      <c r="I25" s="240"/>
      <c r="J25" s="95"/>
      <c r="K25" s="240"/>
      <c r="L25" s="95"/>
      <c r="M25" s="240"/>
      <c r="P25" s="77" t="s">
        <v>21</v>
      </c>
      <c r="U25" s="77" t="s">
        <v>39</v>
      </c>
    </row>
    <row r="26" spans="2:24" ht="15.75" customHeight="1">
      <c r="B26" s="94"/>
      <c r="C26" s="94"/>
      <c r="D26" s="95"/>
      <c r="E26" s="240"/>
      <c r="F26" s="95"/>
      <c r="G26" s="240"/>
      <c r="H26" s="95"/>
      <c r="I26" s="240"/>
      <c r="J26" s="95"/>
      <c r="K26" s="240"/>
      <c r="L26" s="95"/>
      <c r="M26" s="240"/>
      <c r="P26" s="83" t="s">
        <v>13</v>
      </c>
      <c r="Q26" s="83" t="s">
        <v>8</v>
      </c>
      <c r="R26" s="83" t="s">
        <v>9</v>
      </c>
      <c r="S26" s="83" t="s">
        <v>23</v>
      </c>
      <c r="U26" s="83" t="s">
        <v>13</v>
      </c>
      <c r="V26" s="83" t="s">
        <v>8</v>
      </c>
      <c r="W26" s="83" t="s">
        <v>9</v>
      </c>
      <c r="X26" s="83" t="s">
        <v>23</v>
      </c>
    </row>
    <row r="27" spans="2:24" ht="15.75" customHeight="1">
      <c r="B27" s="94"/>
      <c r="C27" s="94"/>
      <c r="D27" s="95"/>
      <c r="E27" s="240"/>
      <c r="F27" s="95"/>
      <c r="G27" s="240"/>
      <c r="H27" s="95"/>
      <c r="I27" s="240"/>
      <c r="J27" s="95"/>
      <c r="K27" s="240"/>
      <c r="L27" s="95"/>
      <c r="M27" s="240"/>
      <c r="P27" s="83">
        <f>IF(S27="","",RANK(S27,$S$27:$S$30))</f>
        <v>1</v>
      </c>
      <c r="Q27" s="279" t="s">
        <v>72</v>
      </c>
      <c r="R27" s="83" t="s">
        <v>125</v>
      </c>
      <c r="S27" s="140">
        <v>11.8</v>
      </c>
      <c r="U27" s="83">
        <f>IF(X27="","",RANK(X27,$X$27:$X$30))</f>
        <v>1</v>
      </c>
      <c r="V27" s="279" t="s">
        <v>45</v>
      </c>
      <c r="W27" s="83" t="s">
        <v>113</v>
      </c>
      <c r="X27" s="140">
        <v>9.4</v>
      </c>
    </row>
    <row r="28" spans="2:24" ht="15.75" customHeight="1">
      <c r="B28" s="94"/>
      <c r="C28" s="94"/>
      <c r="D28" s="95"/>
      <c r="E28" s="240"/>
      <c r="F28" s="95"/>
      <c r="G28" s="240"/>
      <c r="H28" s="95"/>
      <c r="I28" s="240"/>
      <c r="J28" s="95"/>
      <c r="K28" s="240"/>
      <c r="L28" s="95"/>
      <c r="M28" s="240"/>
      <c r="P28" s="83">
        <f>IF(S28="","",RANK(S28,$S$27:$S$30))</f>
        <v>2</v>
      </c>
      <c r="Q28" s="279" t="s">
        <v>45</v>
      </c>
      <c r="R28" s="83" t="s">
        <v>113</v>
      </c>
      <c r="S28" s="140">
        <v>10</v>
      </c>
      <c r="U28" s="83">
        <f>IF(X28="","",RANK(X28,$X$27:$X$30))</f>
        <v>2</v>
      </c>
      <c r="V28" s="279" t="s">
        <v>72</v>
      </c>
      <c r="W28" s="83" t="s">
        <v>125</v>
      </c>
      <c r="X28" s="140">
        <v>8.7</v>
      </c>
    </row>
    <row r="29" spans="16:24" ht="15.75" customHeight="1">
      <c r="P29" s="83">
        <f>IF(S29="","",RANK(S29,$S$27:$S$30))</f>
        <v>3</v>
      </c>
      <c r="Q29" s="279" t="s">
        <v>44</v>
      </c>
      <c r="R29" s="83" t="s">
        <v>123</v>
      </c>
      <c r="S29" s="140">
        <v>8.9</v>
      </c>
      <c r="U29" s="83">
        <f>IF(X29="","",RANK(X29,$X$27:$X$30))</f>
        <v>3</v>
      </c>
      <c r="V29" s="279" t="s">
        <v>57</v>
      </c>
      <c r="W29" s="83" t="s">
        <v>119</v>
      </c>
      <c r="X29" s="140">
        <v>8.45</v>
      </c>
    </row>
    <row r="30" spans="16:24" ht="15.75" customHeight="1">
      <c r="P30" s="83">
        <f>IF(S30="","",RANK(S30,$S$27:$S$30))</f>
        <v>4</v>
      </c>
      <c r="Q30" s="279" t="s">
        <v>45</v>
      </c>
      <c r="R30" s="83" t="s">
        <v>115</v>
      </c>
      <c r="S30" s="140">
        <v>8.2</v>
      </c>
      <c r="U30" s="83">
        <f>IF(X30="","",RANK(X30,$X$27:$X$30))</f>
        <v>4</v>
      </c>
      <c r="V30" s="279" t="s">
        <v>80</v>
      </c>
      <c r="W30" s="83" t="s">
        <v>78</v>
      </c>
      <c r="X30" s="140">
        <v>8.15</v>
      </c>
    </row>
  </sheetData>
  <sheetProtection/>
  <printOptions horizontalCentered="1" verticalCentered="1"/>
  <pageMargins left="0.7874015748031497" right="0.7874015748031497" top="0.3937007874015748" bottom="0.5905511811023623" header="0.5118110236220472" footer="0.5118110236220472"/>
  <pageSetup horizontalDpi="300" verticalDpi="300" orientation="landscape" paperSize="9" scale="12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4:V24"/>
  <sheetViews>
    <sheetView zoomScalePageLayoutView="0" workbookViewId="0" topLeftCell="A7">
      <selection activeCell="K22" sqref="K22"/>
    </sheetView>
  </sheetViews>
  <sheetFormatPr defaultColWidth="9.00390625" defaultRowHeight="13.5"/>
  <cols>
    <col min="1" max="1" width="9.00390625" style="149" customWidth="1"/>
    <col min="2" max="2" width="5.50390625" style="148" customWidth="1"/>
    <col min="3" max="3" width="9.00390625" style="148" hidden="1" customWidth="1"/>
    <col min="4" max="4" width="5.25390625" style="148" bestFit="1" customWidth="1"/>
    <col min="5" max="5" width="13.00390625" style="149" bestFit="1" customWidth="1"/>
    <col min="6" max="6" width="11.00390625" style="149" bestFit="1" customWidth="1"/>
    <col min="7" max="7" width="7.125" style="148" bestFit="1" customWidth="1"/>
    <col min="8" max="16" width="4.75390625" style="149" customWidth="1"/>
    <col min="17" max="19" width="9.00390625" style="149" customWidth="1"/>
    <col min="20" max="20" width="3.50390625" style="149" bestFit="1" customWidth="1"/>
    <col min="21" max="21" width="6.50390625" style="233" bestFit="1" customWidth="1"/>
    <col min="22" max="22" width="3.50390625" style="149" bestFit="1" customWidth="1"/>
    <col min="23" max="16384" width="9.00390625" style="149" customWidth="1"/>
  </cols>
  <sheetData>
    <row r="4" spans="2:21" s="1" customFormat="1" ht="21" customHeight="1">
      <c r="B4" s="143"/>
      <c r="C4" s="143"/>
      <c r="D4" s="143"/>
      <c r="E4" s="144"/>
      <c r="F4" s="144"/>
      <c r="G4" s="143"/>
      <c r="H4" s="144"/>
      <c r="I4" s="144"/>
      <c r="J4" s="144"/>
      <c r="K4" s="144"/>
      <c r="L4" s="144"/>
      <c r="M4" s="144"/>
      <c r="N4" s="144"/>
      <c r="U4" s="75"/>
    </row>
    <row r="5" spans="2:22" s="147" customFormat="1" ht="18.75">
      <c r="B5" s="145" t="s">
        <v>26</v>
      </c>
      <c r="C5" s="146"/>
      <c r="D5" s="146"/>
      <c r="G5" s="146"/>
      <c r="R5" s="1"/>
      <c r="S5" s="1"/>
      <c r="T5" s="1"/>
      <c r="U5" s="75"/>
      <c r="V5" s="1"/>
    </row>
    <row r="6" spans="18:22" ht="14.25" thickBot="1">
      <c r="R6" s="1"/>
      <c r="S6" s="1"/>
      <c r="T6" s="1"/>
      <c r="U6" s="75"/>
      <c r="V6" s="1"/>
    </row>
    <row r="7" spans="2:22" s="151" customFormat="1" ht="19.5" thickBot="1">
      <c r="B7" s="290" t="s">
        <v>48</v>
      </c>
      <c r="C7" s="150"/>
      <c r="D7" s="292" t="s">
        <v>8</v>
      </c>
      <c r="E7" s="293"/>
      <c r="F7" s="300" t="s">
        <v>9</v>
      </c>
      <c r="G7" s="300" t="s">
        <v>50</v>
      </c>
      <c r="H7" s="302" t="s">
        <v>85</v>
      </c>
      <c r="I7" s="303"/>
      <c r="J7" s="302" t="s">
        <v>7</v>
      </c>
      <c r="K7" s="303"/>
      <c r="L7" s="302" t="s">
        <v>4</v>
      </c>
      <c r="M7" s="303"/>
      <c r="N7" s="302" t="s">
        <v>5</v>
      </c>
      <c r="O7" s="307"/>
      <c r="R7" s="147"/>
      <c r="S7" s="147"/>
      <c r="T7" s="147"/>
      <c r="U7" s="232"/>
      <c r="V7" s="147"/>
    </row>
    <row r="8" spans="2:22" s="151" customFormat="1" ht="14.25" thickBot="1">
      <c r="B8" s="291"/>
      <c r="C8" s="180"/>
      <c r="D8" s="294"/>
      <c r="E8" s="295"/>
      <c r="F8" s="301"/>
      <c r="G8" s="301"/>
      <c r="H8" s="182"/>
      <c r="I8" s="182" t="s">
        <v>86</v>
      </c>
      <c r="J8" s="182"/>
      <c r="K8" s="182" t="s">
        <v>86</v>
      </c>
      <c r="L8" s="182"/>
      <c r="M8" s="182" t="s">
        <v>86</v>
      </c>
      <c r="N8" s="181"/>
      <c r="O8" s="182" t="s">
        <v>86</v>
      </c>
      <c r="R8" s="149"/>
      <c r="S8" s="149"/>
      <c r="T8" s="149"/>
      <c r="U8" s="233"/>
      <c r="V8" s="149"/>
    </row>
    <row r="9" spans="2:22" ht="21" customHeight="1">
      <c r="B9" s="287" t="s">
        <v>49</v>
      </c>
      <c r="C9" s="155"/>
      <c r="D9" s="287" t="s">
        <v>3</v>
      </c>
      <c r="E9" s="297" t="s">
        <v>45</v>
      </c>
      <c r="F9" s="156" t="s">
        <v>68</v>
      </c>
      <c r="G9" s="157">
        <v>202</v>
      </c>
      <c r="H9" s="304">
        <v>1</v>
      </c>
      <c r="I9" s="189"/>
      <c r="J9" s="304">
        <v>2</v>
      </c>
      <c r="K9" s="189"/>
      <c r="L9" s="304">
        <v>3</v>
      </c>
      <c r="M9" s="191"/>
      <c r="N9" s="304">
        <v>4</v>
      </c>
      <c r="O9" s="193"/>
      <c r="R9" s="152" t="str">
        <f>'男子'!B9</f>
        <v>ﾗ･ｻｰﾙ中学校</v>
      </c>
      <c r="S9" s="153" t="str">
        <f>'男子'!C9</f>
        <v>増永　崚</v>
      </c>
      <c r="T9" s="153">
        <f>'男子'!D9</f>
        <v>1</v>
      </c>
      <c r="U9" s="234">
        <f>'男子'!S9</f>
        <v>35</v>
      </c>
      <c r="V9" s="154">
        <f>'男子'!T9</f>
        <v>11</v>
      </c>
    </row>
    <row r="10" spans="2:22" ht="21" customHeight="1">
      <c r="B10" s="288"/>
      <c r="C10" s="158"/>
      <c r="D10" s="288"/>
      <c r="E10" s="298"/>
      <c r="F10" s="159" t="s">
        <v>70</v>
      </c>
      <c r="G10" s="160">
        <v>29</v>
      </c>
      <c r="H10" s="305"/>
      <c r="I10" s="190"/>
      <c r="J10" s="305"/>
      <c r="K10" s="190"/>
      <c r="L10" s="305"/>
      <c r="M10" s="192"/>
      <c r="N10" s="305"/>
      <c r="O10" s="194"/>
      <c r="R10" s="152" t="str">
        <f>'男子'!B10</f>
        <v>ﾗ･ｻｰﾙ中学校</v>
      </c>
      <c r="S10" s="153" t="str">
        <f>'男子'!C10</f>
        <v>三井　将嗣</v>
      </c>
      <c r="T10" s="153">
        <f>'男子'!D10</f>
        <v>2</v>
      </c>
      <c r="U10" s="234">
        <f>'男子'!S10</f>
        <v>29.125</v>
      </c>
      <c r="V10" s="154">
        <f>'男子'!T10</f>
        <v>13</v>
      </c>
    </row>
    <row r="11" spans="2:22" ht="21" customHeight="1">
      <c r="B11" s="288"/>
      <c r="C11" s="158"/>
      <c r="D11" s="288"/>
      <c r="E11" s="298"/>
      <c r="F11" s="159" t="s">
        <v>105</v>
      </c>
      <c r="G11" s="160">
        <v>28</v>
      </c>
      <c r="H11" s="305"/>
      <c r="I11" s="190"/>
      <c r="J11" s="305"/>
      <c r="K11" s="190"/>
      <c r="L11" s="305"/>
      <c r="M11" s="192"/>
      <c r="N11" s="305"/>
      <c r="O11" s="194"/>
      <c r="R11" s="152" t="str">
        <f>'男子'!B11</f>
        <v>ﾗ･ｻｰﾙ中学校</v>
      </c>
      <c r="S11" s="153" t="str">
        <f>'男子'!C11</f>
        <v>岡澤　宏明</v>
      </c>
      <c r="T11" s="153">
        <f>'男子'!D11</f>
        <v>3</v>
      </c>
      <c r="U11" s="234">
        <f>'男子'!S11</f>
        <v>35.275</v>
      </c>
      <c r="V11" s="154">
        <f>'男子'!T11</f>
        <v>9</v>
      </c>
    </row>
    <row r="12" spans="2:22" ht="21" customHeight="1" thickBot="1">
      <c r="B12" s="288"/>
      <c r="C12" s="158"/>
      <c r="D12" s="288"/>
      <c r="E12" s="298"/>
      <c r="F12" s="152" t="s">
        <v>107</v>
      </c>
      <c r="G12" s="161">
        <v>204</v>
      </c>
      <c r="H12" s="305"/>
      <c r="I12" s="190"/>
      <c r="J12" s="305"/>
      <c r="K12" s="190"/>
      <c r="L12" s="305"/>
      <c r="M12" s="192"/>
      <c r="N12" s="305"/>
      <c r="O12" s="194"/>
      <c r="R12" s="152" t="str">
        <f>'男子'!B14</f>
        <v>れいめい中学校</v>
      </c>
      <c r="S12" s="153" t="str">
        <f>'男子'!C14</f>
        <v>永山大希</v>
      </c>
      <c r="T12" s="153">
        <f>'男子'!D14</f>
        <v>202</v>
      </c>
      <c r="U12" s="234">
        <f>'男子'!S14</f>
        <v>54.224999999999994</v>
      </c>
      <c r="V12" s="154">
        <f>'男子'!T14</f>
        <v>2</v>
      </c>
    </row>
    <row r="13" spans="2:22" ht="21" customHeight="1" thickTop="1">
      <c r="B13" s="288"/>
      <c r="C13" s="162">
        <v>5</v>
      </c>
      <c r="D13" s="266" t="s">
        <v>16</v>
      </c>
      <c r="E13" s="195" t="s">
        <v>53</v>
      </c>
      <c r="F13" s="261" t="s">
        <v>54</v>
      </c>
      <c r="G13" s="262">
        <v>211</v>
      </c>
      <c r="H13" s="305"/>
      <c r="I13" s="183">
        <v>3</v>
      </c>
      <c r="J13" s="305"/>
      <c r="K13" s="183">
        <v>2</v>
      </c>
      <c r="L13" s="305"/>
      <c r="M13" s="185">
        <v>1</v>
      </c>
      <c r="N13" s="305"/>
      <c r="O13" s="187">
        <v>3</v>
      </c>
      <c r="R13" s="152" t="str">
        <f>'男子'!B16</f>
        <v>れいめい中学校</v>
      </c>
      <c r="S13" s="153" t="str">
        <f>'男子'!C16</f>
        <v>原口　幸大</v>
      </c>
      <c r="T13" s="153">
        <f>'男子'!D16</f>
        <v>28</v>
      </c>
      <c r="U13" s="234">
        <f>'男子'!S16</f>
        <v>54.675000000000004</v>
      </c>
      <c r="V13" s="154">
        <f>'男子'!T16</f>
        <v>1</v>
      </c>
    </row>
    <row r="14" spans="2:22" ht="21" customHeight="1">
      <c r="B14" s="288"/>
      <c r="C14" s="158">
        <v>6</v>
      </c>
      <c r="D14" s="267" t="s">
        <v>16</v>
      </c>
      <c r="E14" s="163" t="s">
        <v>62</v>
      </c>
      <c r="F14" s="164" t="s">
        <v>60</v>
      </c>
      <c r="G14" s="263">
        <v>5</v>
      </c>
      <c r="H14" s="305"/>
      <c r="I14" s="183">
        <v>2</v>
      </c>
      <c r="J14" s="305"/>
      <c r="K14" s="183">
        <v>1</v>
      </c>
      <c r="L14" s="305"/>
      <c r="M14" s="185">
        <v>3</v>
      </c>
      <c r="N14" s="305"/>
      <c r="O14" s="187">
        <v>2</v>
      </c>
      <c r="R14" s="152" t="str">
        <f>'男子'!B17</f>
        <v>れいめい中学校</v>
      </c>
      <c r="S14" s="153" t="str">
        <f>'男子'!C17</f>
        <v>鈴木　聡泰</v>
      </c>
      <c r="T14" s="153">
        <f>'男子'!D17</f>
        <v>204</v>
      </c>
      <c r="U14" s="234">
        <f>'男子'!S17</f>
        <v>48.05</v>
      </c>
      <c r="V14" s="154">
        <f>'男子'!T17</f>
        <v>5</v>
      </c>
    </row>
    <row r="15" spans="2:22" ht="21" customHeight="1" thickBot="1">
      <c r="B15" s="288"/>
      <c r="C15" s="158"/>
      <c r="D15" s="268" t="s">
        <v>16</v>
      </c>
      <c r="E15" s="166" t="s">
        <v>64</v>
      </c>
      <c r="F15" s="264" t="s">
        <v>109</v>
      </c>
      <c r="G15" s="265">
        <v>212</v>
      </c>
      <c r="H15" s="305"/>
      <c r="I15" s="183">
        <v>1</v>
      </c>
      <c r="J15" s="305"/>
      <c r="K15" s="183">
        <v>3</v>
      </c>
      <c r="L15" s="305"/>
      <c r="M15" s="185">
        <v>2</v>
      </c>
      <c r="N15" s="305"/>
      <c r="O15" s="187">
        <v>1</v>
      </c>
      <c r="R15" s="152" t="str">
        <f>'男子'!B20</f>
        <v>個人</v>
      </c>
      <c r="S15" s="153"/>
      <c r="T15" s="153"/>
      <c r="U15" s="234"/>
      <c r="V15" s="154"/>
    </row>
    <row r="16" spans="2:22" ht="21" customHeight="1">
      <c r="B16" s="287" t="s">
        <v>82</v>
      </c>
      <c r="C16" s="167">
        <v>8</v>
      </c>
      <c r="D16" s="287" t="s">
        <v>3</v>
      </c>
      <c r="E16" s="297" t="s">
        <v>46</v>
      </c>
      <c r="F16" s="168" t="s">
        <v>51</v>
      </c>
      <c r="G16" s="169">
        <v>1</v>
      </c>
      <c r="H16" s="304">
        <v>3</v>
      </c>
      <c r="I16" s="200"/>
      <c r="J16" s="304">
        <v>4</v>
      </c>
      <c r="K16" s="200"/>
      <c r="L16" s="304">
        <v>1</v>
      </c>
      <c r="M16" s="201"/>
      <c r="N16" s="304">
        <v>2</v>
      </c>
      <c r="O16" s="205"/>
      <c r="R16" s="152" t="str">
        <f>'男子'!B23</f>
        <v>紫原中学校</v>
      </c>
      <c r="S16" s="153" t="str">
        <f>'男子'!C23</f>
        <v>青木　基</v>
      </c>
      <c r="T16" s="153">
        <f>'男子'!D23</f>
        <v>211</v>
      </c>
      <c r="U16" s="234">
        <f>'男子'!S23</f>
        <v>54.224999999999994</v>
      </c>
      <c r="V16" s="154">
        <f>'男子'!T23</f>
        <v>2</v>
      </c>
    </row>
    <row r="17" spans="2:22" ht="21" customHeight="1">
      <c r="B17" s="288"/>
      <c r="C17" s="162"/>
      <c r="D17" s="288"/>
      <c r="E17" s="298"/>
      <c r="F17" s="159" t="s">
        <v>95</v>
      </c>
      <c r="G17" s="160">
        <v>2</v>
      </c>
      <c r="H17" s="305"/>
      <c r="I17" s="183"/>
      <c r="J17" s="305"/>
      <c r="K17" s="183"/>
      <c r="L17" s="305"/>
      <c r="M17" s="185"/>
      <c r="N17" s="305"/>
      <c r="O17" s="187"/>
      <c r="R17" s="152" t="str">
        <f>'男子'!B22</f>
        <v>清水中学校</v>
      </c>
      <c r="S17" s="153" t="str">
        <f>'男子'!C22</f>
        <v>江藤祥悟</v>
      </c>
      <c r="T17" s="153">
        <f>'男子'!D22</f>
        <v>5</v>
      </c>
      <c r="U17" s="234">
        <f>'男子'!S22</f>
        <v>46.099999999999994</v>
      </c>
      <c r="V17" s="154">
        <f>'男子'!T22</f>
        <v>6</v>
      </c>
    </row>
    <row r="18" spans="2:22" ht="21" customHeight="1">
      <c r="B18" s="288"/>
      <c r="C18" s="158"/>
      <c r="D18" s="288"/>
      <c r="E18" s="298"/>
      <c r="F18" s="159" t="s">
        <v>97</v>
      </c>
      <c r="G18" s="160">
        <v>3</v>
      </c>
      <c r="H18" s="305"/>
      <c r="I18" s="183"/>
      <c r="J18" s="305"/>
      <c r="K18" s="183"/>
      <c r="L18" s="305"/>
      <c r="M18" s="185"/>
      <c r="N18" s="305"/>
      <c r="O18" s="187"/>
      <c r="R18" s="152" t="str">
        <f>'男子'!B24</f>
        <v>甲南中学校</v>
      </c>
      <c r="S18" s="153" t="str">
        <f>'男子'!C24</f>
        <v>春口亮人</v>
      </c>
      <c r="T18" s="153">
        <f>'男子'!D24</f>
        <v>212</v>
      </c>
      <c r="U18" s="234">
        <f>'男子'!S24</f>
        <v>40.35</v>
      </c>
      <c r="V18" s="154">
        <f>'男子'!T24</f>
        <v>7</v>
      </c>
    </row>
    <row r="19" spans="2:22" ht="21" customHeight="1" thickBot="1">
      <c r="B19" s="288"/>
      <c r="C19" s="158"/>
      <c r="D19" s="296"/>
      <c r="E19" s="299"/>
      <c r="F19" s="170"/>
      <c r="G19" s="161"/>
      <c r="H19" s="305"/>
      <c r="I19" s="202"/>
      <c r="J19" s="305"/>
      <c r="K19" s="202"/>
      <c r="L19" s="305"/>
      <c r="M19" s="203"/>
      <c r="N19" s="305"/>
      <c r="O19" s="206"/>
      <c r="R19" s="152" t="str">
        <f>'男子'!B21</f>
        <v>伊集院中学校</v>
      </c>
      <c r="S19" s="153" t="str">
        <f>'男子'!C21</f>
        <v>馬場康平</v>
      </c>
      <c r="T19" s="153">
        <f>'男子'!D21</f>
        <v>213</v>
      </c>
      <c r="U19" s="234">
        <f>'男子'!S21</f>
        <v>39.9</v>
      </c>
      <c r="V19" s="154">
        <f>'男子'!T21</f>
        <v>8</v>
      </c>
    </row>
    <row r="20" spans="2:22" ht="21" customHeight="1" thickTop="1">
      <c r="B20" s="288"/>
      <c r="C20" s="158"/>
      <c r="D20" s="269" t="s">
        <v>16</v>
      </c>
      <c r="E20" s="195" t="s">
        <v>58</v>
      </c>
      <c r="F20" s="196" t="s">
        <v>66</v>
      </c>
      <c r="G20" s="197">
        <v>213</v>
      </c>
      <c r="H20" s="305"/>
      <c r="I20" s="204">
        <v>2</v>
      </c>
      <c r="J20" s="305"/>
      <c r="K20" s="204">
        <v>1</v>
      </c>
      <c r="L20" s="305"/>
      <c r="M20" s="204">
        <v>4</v>
      </c>
      <c r="N20" s="305"/>
      <c r="O20" s="207">
        <v>3</v>
      </c>
      <c r="R20" s="152" t="str">
        <f>'男子'!B25</f>
        <v>ﾗ･ｻｰﾙ中学校</v>
      </c>
      <c r="S20" s="153" t="str">
        <f>'男子'!C25</f>
        <v>山本　森風</v>
      </c>
      <c r="T20" s="153">
        <f>'男子'!D25</f>
        <v>12</v>
      </c>
      <c r="U20" s="234">
        <f>'男子'!S25</f>
        <v>35.224999999999994</v>
      </c>
      <c r="V20" s="154">
        <f>'男子'!T25</f>
        <v>10</v>
      </c>
    </row>
    <row r="21" spans="2:22" ht="21" customHeight="1">
      <c r="B21" s="288"/>
      <c r="C21" s="158"/>
      <c r="D21" s="270" t="s">
        <v>16</v>
      </c>
      <c r="E21" s="175" t="s">
        <v>46</v>
      </c>
      <c r="F21" s="170" t="s">
        <v>99</v>
      </c>
      <c r="G21" s="198">
        <v>12</v>
      </c>
      <c r="H21" s="305"/>
      <c r="I21" s="183">
        <v>1</v>
      </c>
      <c r="J21" s="305"/>
      <c r="K21" s="183">
        <v>4</v>
      </c>
      <c r="L21" s="305"/>
      <c r="M21" s="185">
        <v>3</v>
      </c>
      <c r="N21" s="305"/>
      <c r="O21" s="187">
        <v>2</v>
      </c>
      <c r="R21" s="152" t="str">
        <f>'男子'!B26</f>
        <v>ﾗ･ｻｰﾙ中学校</v>
      </c>
      <c r="S21" s="153" t="str">
        <f>'男子'!C26</f>
        <v>東　　空</v>
      </c>
      <c r="T21" s="153">
        <f>'男子'!D26</f>
        <v>13</v>
      </c>
      <c r="U21" s="234">
        <f>'男子'!S26</f>
        <v>31.3</v>
      </c>
      <c r="V21" s="154">
        <f>'男子'!T26</f>
        <v>12</v>
      </c>
    </row>
    <row r="22" spans="2:22" ht="21" customHeight="1">
      <c r="B22" s="288"/>
      <c r="C22" s="158"/>
      <c r="D22" s="270" t="s">
        <v>16</v>
      </c>
      <c r="E22" s="175" t="s">
        <v>46</v>
      </c>
      <c r="F22" s="170" t="s">
        <v>101</v>
      </c>
      <c r="G22" s="198">
        <v>13</v>
      </c>
      <c r="H22" s="305"/>
      <c r="I22" s="183">
        <v>4</v>
      </c>
      <c r="J22" s="305"/>
      <c r="K22" s="183">
        <v>3</v>
      </c>
      <c r="L22" s="305"/>
      <c r="M22" s="185">
        <v>2</v>
      </c>
      <c r="N22" s="305"/>
      <c r="O22" s="187">
        <v>1</v>
      </c>
      <c r="R22" s="152" t="str">
        <f>'男子'!B27</f>
        <v>ﾗ･ｻｰﾙ中学校</v>
      </c>
      <c r="S22" s="153" t="str">
        <f>'男子'!C27</f>
        <v>鷲尾　幹也</v>
      </c>
      <c r="T22" s="153">
        <f>'男子'!D27</f>
        <v>14</v>
      </c>
      <c r="U22" s="234">
        <f>'男子'!S27</f>
        <v>25.65</v>
      </c>
      <c r="V22" s="154">
        <f>'男子'!T27</f>
        <v>14</v>
      </c>
    </row>
    <row r="23" spans="2:15" ht="21" customHeight="1" thickBot="1">
      <c r="B23" s="289"/>
      <c r="C23" s="165"/>
      <c r="D23" s="271" t="s">
        <v>16</v>
      </c>
      <c r="E23" s="166" t="s">
        <v>46</v>
      </c>
      <c r="F23" s="171" t="s">
        <v>103</v>
      </c>
      <c r="G23" s="199">
        <v>14</v>
      </c>
      <c r="H23" s="306"/>
      <c r="I23" s="184">
        <v>3</v>
      </c>
      <c r="J23" s="306"/>
      <c r="K23" s="184">
        <v>2</v>
      </c>
      <c r="L23" s="306"/>
      <c r="M23" s="186">
        <v>1</v>
      </c>
      <c r="N23" s="306"/>
      <c r="O23" s="188">
        <v>4</v>
      </c>
    </row>
    <row r="24" spans="2:22" s="147" customFormat="1" ht="18.75">
      <c r="B24" s="172"/>
      <c r="C24" s="172"/>
      <c r="D24" s="172"/>
      <c r="E24" s="173"/>
      <c r="F24" s="174"/>
      <c r="G24" s="172"/>
      <c r="H24" s="172"/>
      <c r="I24" s="172"/>
      <c r="J24" s="172"/>
      <c r="K24" s="172"/>
      <c r="L24" s="172"/>
      <c r="M24" s="172"/>
      <c r="N24" s="172"/>
      <c r="O24" s="172"/>
      <c r="R24" s="149"/>
      <c r="S24" s="149"/>
      <c r="T24" s="149"/>
      <c r="U24" s="233"/>
      <c r="V24" s="149"/>
    </row>
  </sheetData>
  <sheetProtection/>
  <mergeCells count="22">
    <mergeCell ref="N16:N23"/>
    <mergeCell ref="L16:L23"/>
    <mergeCell ref="J16:J23"/>
    <mergeCell ref="H16:H23"/>
    <mergeCell ref="N7:O7"/>
    <mergeCell ref="N9:N15"/>
    <mergeCell ref="L9:L15"/>
    <mergeCell ref="J9:J15"/>
    <mergeCell ref="F7:F8"/>
    <mergeCell ref="G7:G8"/>
    <mergeCell ref="H7:I7"/>
    <mergeCell ref="L7:M7"/>
    <mergeCell ref="J7:K7"/>
    <mergeCell ref="B9:B15"/>
    <mergeCell ref="H9:H15"/>
    <mergeCell ref="B16:B23"/>
    <mergeCell ref="B7:B8"/>
    <mergeCell ref="D7:E8"/>
    <mergeCell ref="D16:D19"/>
    <mergeCell ref="E16:E19"/>
    <mergeCell ref="D9:D12"/>
    <mergeCell ref="E9:E1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108" r:id="rId1"/>
  <rowBreaks count="1" manualBreakCount="1">
    <brk id="4" min="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3:I15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9.00390625" style="77" customWidth="1"/>
    <col min="2" max="2" width="13.75390625" style="77" customWidth="1"/>
    <col min="3" max="3" width="9.50390625" style="77" bestFit="1" customWidth="1"/>
    <col min="4" max="4" width="9.00390625" style="77" customWidth="1"/>
    <col min="5" max="5" width="5.50390625" style="77" bestFit="1" customWidth="1"/>
    <col min="6" max="6" width="9.00390625" style="77" customWidth="1"/>
    <col min="7" max="7" width="5.50390625" style="77" bestFit="1" customWidth="1"/>
    <col min="8" max="8" width="9.00390625" style="77" customWidth="1"/>
    <col min="9" max="9" width="5.50390625" style="77" bestFit="1" customWidth="1"/>
    <col min="10" max="16384" width="9.00390625" style="77" customWidth="1"/>
  </cols>
  <sheetData>
    <row r="3" ht="18.75" customHeight="1">
      <c r="B3" s="76" t="s">
        <v>111</v>
      </c>
    </row>
    <row r="4" ht="18.75" customHeight="1">
      <c r="B4" s="76" t="s">
        <v>87</v>
      </c>
    </row>
    <row r="6" ht="14.25">
      <c r="I6" s="274" t="s">
        <v>1</v>
      </c>
    </row>
    <row r="7" spans="8:9" ht="14.25">
      <c r="H7" s="308">
        <v>40750</v>
      </c>
      <c r="I7" s="309"/>
    </row>
    <row r="8" spans="8:9" ht="14.25">
      <c r="H8" s="277"/>
      <c r="I8" s="278"/>
    </row>
    <row r="9" spans="2:7" ht="14.25">
      <c r="B9" s="76" t="s">
        <v>88</v>
      </c>
      <c r="C9" s="76"/>
      <c r="D9" s="76"/>
      <c r="E9" s="76"/>
      <c r="F9" s="76"/>
      <c r="G9" s="76"/>
    </row>
    <row r="10" spans="2:9" ht="15" thickBot="1">
      <c r="B10" s="76"/>
      <c r="C10" s="76"/>
      <c r="D10" s="76"/>
      <c r="E10" s="76"/>
      <c r="F10" s="76"/>
      <c r="G10" s="76"/>
      <c r="H10" s="76"/>
      <c r="I10" s="76"/>
    </row>
    <row r="11" spans="2:9" ht="18" customHeight="1">
      <c r="B11" s="316" t="s">
        <v>89</v>
      </c>
      <c r="C11" s="310" t="s">
        <v>9</v>
      </c>
      <c r="D11" s="319" t="s">
        <v>94</v>
      </c>
      <c r="E11" s="320"/>
      <c r="F11" s="320"/>
      <c r="G11" s="321"/>
      <c r="H11" s="310" t="s">
        <v>12</v>
      </c>
      <c r="I11" s="313" t="s">
        <v>13</v>
      </c>
    </row>
    <row r="12" spans="2:9" ht="18" customHeight="1">
      <c r="B12" s="317"/>
      <c r="C12" s="311"/>
      <c r="D12" s="312" t="s">
        <v>136</v>
      </c>
      <c r="E12" s="312"/>
      <c r="F12" s="312" t="s">
        <v>137</v>
      </c>
      <c r="G12" s="312"/>
      <c r="H12" s="311"/>
      <c r="I12" s="314"/>
    </row>
    <row r="13" spans="2:9" ht="18" customHeight="1">
      <c r="B13" s="318"/>
      <c r="C13" s="312"/>
      <c r="D13" s="209" t="s">
        <v>23</v>
      </c>
      <c r="E13" s="209" t="s">
        <v>13</v>
      </c>
      <c r="F13" s="209" t="s">
        <v>23</v>
      </c>
      <c r="G13" s="209" t="s">
        <v>13</v>
      </c>
      <c r="H13" s="312"/>
      <c r="I13" s="315"/>
    </row>
    <row r="14" spans="2:9" ht="25.5" customHeight="1">
      <c r="B14" s="210" t="s">
        <v>92</v>
      </c>
      <c r="C14" s="211" t="s">
        <v>90</v>
      </c>
      <c r="D14" s="212">
        <v>8.3</v>
      </c>
      <c r="E14" s="213">
        <f>IF(D14="","",RANK(D14,$D$14:$D$15))</f>
        <v>2</v>
      </c>
      <c r="F14" s="212">
        <v>7.85</v>
      </c>
      <c r="G14" s="213">
        <f>IF(F14="","",RANK(F14,$F$14:$F$15))</f>
        <v>2</v>
      </c>
      <c r="H14" s="212">
        <f>IF(D14="","",SUM(D14,F14))</f>
        <v>16.15</v>
      </c>
      <c r="I14" s="214">
        <f>IF(H14="","",RANK(H14,$H$14:$H$15))</f>
        <v>2</v>
      </c>
    </row>
    <row r="15" spans="2:9" ht="25.5" customHeight="1" thickBot="1">
      <c r="B15" s="215" t="s">
        <v>93</v>
      </c>
      <c r="C15" s="216" t="s">
        <v>91</v>
      </c>
      <c r="D15" s="217">
        <v>8.75</v>
      </c>
      <c r="E15" s="218">
        <f>IF(D15="","",RANK(D15,$D$14:$D$15))</f>
        <v>1</v>
      </c>
      <c r="F15" s="217">
        <v>8.8</v>
      </c>
      <c r="G15" s="218">
        <f>IF(F15="","",RANK(F15,$F$14:$F$15))</f>
        <v>1</v>
      </c>
      <c r="H15" s="217">
        <f>IF(D15="","",SUM(D15,F15))</f>
        <v>17.55</v>
      </c>
      <c r="I15" s="219">
        <f>IF(H15="","",RANK(H15,$H$14:$H$15))</f>
        <v>1</v>
      </c>
    </row>
  </sheetData>
  <sheetProtection/>
  <mergeCells count="8">
    <mergeCell ref="H7:I7"/>
    <mergeCell ref="H11:H13"/>
    <mergeCell ref="I11:I13"/>
    <mergeCell ref="B11:B13"/>
    <mergeCell ref="C11:C13"/>
    <mergeCell ref="D11:G11"/>
    <mergeCell ref="D12:E12"/>
    <mergeCell ref="F12:G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　峯幸</dc:creator>
  <cp:keywords/>
  <dc:description/>
  <cp:lastModifiedBy>kimihiko tomizawa</cp:lastModifiedBy>
  <cp:lastPrinted>2011-07-23T06:22:36Z</cp:lastPrinted>
  <dcterms:created xsi:type="dcterms:W3CDTF">2004-07-16T23:03:57Z</dcterms:created>
  <dcterms:modified xsi:type="dcterms:W3CDTF">2011-07-26T11:09:33Z</dcterms:modified>
  <cp:category/>
  <cp:version/>
  <cp:contentType/>
  <cp:contentStatus/>
</cp:coreProperties>
</file>